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<sst xmlns="http://schemas.openxmlformats.org/spreadsheetml/2006/main" count="100" uniqueCount="39">
  <si>
    <t>Кроссворд по теме "Сказки" для учащихся 3 класса.</t>
  </si>
  <si>
    <t>По горизонтали:</t>
  </si>
  <si>
    <t>Самый известный детский сказочник.</t>
  </si>
  <si>
    <t>Сказка о добром дедушке, который наградил падчерицу за добрые дела.</t>
  </si>
  <si>
    <t>Сказочный вместительный домик.</t>
  </si>
  <si>
    <t>Девочка с голубыми волосами.</t>
  </si>
  <si>
    <t>Сказочная богиня.</t>
  </si>
  <si>
    <t>Домик на курьих ножках.</t>
  </si>
  <si>
    <t>По вертикали:</t>
  </si>
  <si>
    <t>Внучка доброго дедушки Мороза.</t>
  </si>
  <si>
    <t>Он от дедушки ушёл и от бабушки ушёл.</t>
  </si>
  <si>
    <t>Девочка, которая дружила с тремя медведями.</t>
  </si>
  <si>
    <t>Рыжая хитрая сестрица.</t>
  </si>
  <si>
    <t>Автор произведения "Тёплый хлеб".</t>
  </si>
  <si>
    <t>Старый умывальник, заставлявший мыться.</t>
  </si>
  <si>
    <t>п</t>
  </si>
  <si>
    <t>у</t>
  </si>
  <si>
    <t>ш</t>
  </si>
  <si>
    <t>к</t>
  </si>
  <si>
    <t>и</t>
  </si>
  <si>
    <t>н</t>
  </si>
  <si>
    <t>с</t>
  </si>
  <si>
    <t>е</t>
  </si>
  <si>
    <t>г</t>
  </si>
  <si>
    <t>р</t>
  </si>
  <si>
    <t>о</t>
  </si>
  <si>
    <t>ч</t>
  </si>
  <si>
    <t>а</t>
  </si>
  <si>
    <t>т</t>
  </si>
  <si>
    <t>м</t>
  </si>
  <si>
    <t>л</t>
  </si>
  <si>
    <t>б</t>
  </si>
  <si>
    <t>з</t>
  </si>
  <si>
    <t>й</t>
  </si>
  <si>
    <t>д</t>
  </si>
  <si>
    <t>ы</t>
  </si>
  <si>
    <t>ц</t>
  </si>
  <si>
    <t>в</t>
  </si>
  <si>
    <t>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</si>
</sst>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7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0</xdr:rowOff>
    </xdr:from>
    <xdr:to>
      <xdr:col>16</xdr:col>
      <xdr:colOff>285750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857500" y="161925"/>
          <a:ext cx="4676775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Знаешь ли ты сказки?</a:t>
          </a:r>
        </a:p>
      </xdr:txBody>
    </xdr:sp>
    <xdr:clientData/>
  </xdr:twoCellAnchor>
  <xdr:twoCellAnchor editAs="oneCell">
    <xdr:from>
      <xdr:col>0</xdr:col>
      <xdr:colOff>447675</xdr:colOff>
      <xdr:row>1</xdr:row>
      <xdr:rowOff>133350</xdr:rowOff>
    </xdr:from>
    <xdr:to>
      <xdr:col>4</xdr:col>
      <xdr:colOff>104775</xdr:colOff>
      <xdr:row>12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5275"/>
          <a:ext cx="18478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T69"/>
  <sheetViews>
    <sheetView tabSelected="1" workbookViewId="0" topLeftCell="A55">
      <selection activeCell="D69" sqref="D69"/>
    </sheetView>
  </sheetViews>
  <sheetFormatPr defaultColWidth="9.00390625" defaultRowHeight="12.75"/>
  <cols>
    <col min="3" max="3" width="5.125" style="0" customWidth="1"/>
    <col min="4" max="4" width="5.625" style="0" customWidth="1"/>
    <col min="5" max="5" width="5.00390625" style="0" customWidth="1"/>
    <col min="6" max="6" width="5.125" style="0" customWidth="1"/>
    <col min="7" max="7" width="5.25390625" style="0" customWidth="1"/>
    <col min="8" max="8" width="4.875" style="0" customWidth="1"/>
    <col min="9" max="9" width="5.875" style="0" customWidth="1"/>
    <col min="10" max="10" width="5.75390625" style="0" customWidth="1"/>
    <col min="11" max="11" width="6.00390625" style="0" customWidth="1"/>
    <col min="12" max="12" width="5.375" style="0" customWidth="1"/>
    <col min="13" max="14" width="5.875" style="0" customWidth="1"/>
    <col min="15" max="15" width="5.375" style="0" customWidth="1"/>
    <col min="16" max="17" width="6.00390625" style="0" customWidth="1"/>
    <col min="18" max="18" width="5.25390625" style="0" customWidth="1"/>
    <col min="19" max="19" width="5.00390625" style="0" customWidth="1"/>
    <col min="20" max="20" width="5.25390625" style="0" customWidth="1"/>
  </cols>
  <sheetData>
    <row r="8" ht="12.75">
      <c r="H8" t="s">
        <v>0</v>
      </c>
    </row>
    <row r="12" ht="18">
      <c r="O12" s="2">
        <v>3</v>
      </c>
    </row>
    <row r="13" spans="11:15" ht="18">
      <c r="K13" s="2">
        <v>2</v>
      </c>
      <c r="O13" s="6" t="s">
        <v>18</v>
      </c>
    </row>
    <row r="14" spans="11:20" ht="18">
      <c r="K14" s="6" t="s">
        <v>21</v>
      </c>
      <c r="O14" s="6" t="s">
        <v>25</v>
      </c>
      <c r="T14" s="2">
        <v>11</v>
      </c>
    </row>
    <row r="15" spans="5:20" ht="18">
      <c r="E15" s="1">
        <v>1</v>
      </c>
      <c r="F15" s="18" t="s">
        <v>15</v>
      </c>
      <c r="G15" s="18" t="s">
        <v>16</v>
      </c>
      <c r="H15" s="18" t="s">
        <v>17</v>
      </c>
      <c r="I15" s="18" t="s">
        <v>18</v>
      </c>
      <c r="J15" s="19" t="s">
        <v>19</v>
      </c>
      <c r="K15" s="6" t="s">
        <v>20</v>
      </c>
      <c r="O15" s="7" t="s">
        <v>30</v>
      </c>
      <c r="T15" s="6" t="s">
        <v>29</v>
      </c>
    </row>
    <row r="16" spans="11:20" ht="18">
      <c r="K16" s="6" t="s">
        <v>22</v>
      </c>
      <c r="M16" s="3">
        <v>4</v>
      </c>
      <c r="N16" s="10" t="s">
        <v>29</v>
      </c>
      <c r="O16" s="6" t="s">
        <v>25</v>
      </c>
      <c r="P16" s="10" t="s">
        <v>24</v>
      </c>
      <c r="Q16" s="10" t="s">
        <v>25</v>
      </c>
      <c r="R16" s="10" t="s">
        <v>32</v>
      </c>
      <c r="S16" s="11" t="s">
        <v>18</v>
      </c>
      <c r="T16" s="6" t="s">
        <v>25</v>
      </c>
    </row>
    <row r="17" spans="11:20" ht="18">
      <c r="K17" s="6" t="s">
        <v>23</v>
      </c>
      <c r="O17" s="8" t="s">
        <v>31</v>
      </c>
      <c r="T17" s="6" t="s">
        <v>33</v>
      </c>
    </row>
    <row r="18" spans="11:20" ht="18">
      <c r="K18" s="7" t="s">
        <v>16</v>
      </c>
      <c r="O18" s="6" t="s">
        <v>25</v>
      </c>
      <c r="T18" s="6" t="s">
        <v>34</v>
      </c>
    </row>
    <row r="19" spans="8:20" ht="18">
      <c r="H19" s="3">
        <v>5</v>
      </c>
      <c r="I19" s="10" t="s">
        <v>28</v>
      </c>
      <c r="J19" s="10" t="s">
        <v>22</v>
      </c>
      <c r="K19" s="6" t="s">
        <v>24</v>
      </c>
      <c r="L19" s="10" t="s">
        <v>22</v>
      </c>
      <c r="M19" s="10" t="s">
        <v>29</v>
      </c>
      <c r="N19" s="11" t="s">
        <v>25</v>
      </c>
      <c r="O19" s="6" t="s">
        <v>18</v>
      </c>
      <c r="T19" s="6" t="s">
        <v>25</v>
      </c>
    </row>
    <row r="20" spans="11:20" ht="18">
      <c r="K20" s="8" t="s">
        <v>25</v>
      </c>
      <c r="T20" s="6" t="s">
        <v>34</v>
      </c>
    </row>
    <row r="21" spans="11:20" ht="18">
      <c r="K21" s="6" t="s">
        <v>26</v>
      </c>
      <c r="O21" s="4">
        <v>7</v>
      </c>
      <c r="T21" s="6" t="s">
        <v>35</v>
      </c>
    </row>
    <row r="22" spans="11:20" ht="18">
      <c r="K22" s="7" t="s">
        <v>18</v>
      </c>
      <c r="O22" s="6" t="s">
        <v>30</v>
      </c>
      <c r="T22" s="6" t="s">
        <v>24</v>
      </c>
    </row>
    <row r="23" spans="9:17" ht="18">
      <c r="I23" s="3">
        <v>6</v>
      </c>
      <c r="J23" s="10" t="s">
        <v>29</v>
      </c>
      <c r="K23" s="9" t="s">
        <v>27</v>
      </c>
      <c r="L23" s="10" t="s">
        <v>30</v>
      </c>
      <c r="M23" s="10" t="s">
        <v>38</v>
      </c>
      <c r="N23" s="11" t="s">
        <v>37</v>
      </c>
      <c r="O23" s="6" t="s">
        <v>19</v>
      </c>
      <c r="P23" s="12" t="s">
        <v>20</v>
      </c>
      <c r="Q23" s="10" t="s">
        <v>27</v>
      </c>
    </row>
    <row r="24" spans="10:20" ht="18">
      <c r="J24" s="20" t="s">
        <v>27</v>
      </c>
      <c r="O24" s="6" t="s">
        <v>21</v>
      </c>
      <c r="T24" s="2">
        <v>10</v>
      </c>
    </row>
    <row r="25" spans="4:20" ht="18">
      <c r="D25" s="3">
        <v>12</v>
      </c>
      <c r="E25" s="10" t="s">
        <v>30</v>
      </c>
      <c r="F25" s="10" t="s">
        <v>27</v>
      </c>
      <c r="G25" s="10" t="s">
        <v>20</v>
      </c>
      <c r="H25" s="10" t="s">
        <v>34</v>
      </c>
      <c r="I25" s="10" t="s">
        <v>35</v>
      </c>
      <c r="J25" s="10" t="s">
        <v>17</v>
      </c>
      <c r="O25" s="7" t="s">
        <v>19</v>
      </c>
      <c r="T25" s="6" t="s">
        <v>15</v>
      </c>
    </row>
    <row r="26" spans="10:20" ht="18">
      <c r="J26" s="21" t="s">
        <v>22</v>
      </c>
      <c r="N26" s="3">
        <v>8</v>
      </c>
      <c r="O26" s="6" t="s">
        <v>36</v>
      </c>
      <c r="P26" s="10" t="s">
        <v>27</v>
      </c>
      <c r="Q26" s="10" t="s">
        <v>24</v>
      </c>
      <c r="R26" s="10" t="s">
        <v>19</v>
      </c>
      <c r="S26" s="11" t="s">
        <v>36</v>
      </c>
      <c r="T26" s="6" t="s">
        <v>27</v>
      </c>
    </row>
    <row r="27" spans="10:20" ht="18">
      <c r="J27" s="10" t="s">
        <v>20</v>
      </c>
      <c r="O27" s="8" t="s">
        <v>27</v>
      </c>
      <c r="T27" s="6" t="s">
        <v>16</v>
      </c>
    </row>
    <row r="28" spans="10:20" ht="18">
      <c r="J28" s="20" t="s">
        <v>38</v>
      </c>
      <c r="T28" s="6" t="s">
        <v>21</v>
      </c>
    </row>
    <row r="29" spans="4:20" ht="18">
      <c r="D29" s="3">
        <v>9</v>
      </c>
      <c r="E29" s="10" t="s">
        <v>19</v>
      </c>
      <c r="F29" s="10" t="s">
        <v>32</v>
      </c>
      <c r="G29" s="10" t="s">
        <v>31</v>
      </c>
      <c r="H29" s="10" t="s">
        <v>16</v>
      </c>
      <c r="I29" s="10" t="s">
        <v>17</v>
      </c>
      <c r="J29" s="10" t="s">
        <v>18</v>
      </c>
      <c r="K29" s="10" t="s">
        <v>27</v>
      </c>
      <c r="T29" s="6" t="s">
        <v>28</v>
      </c>
    </row>
    <row r="30" spans="10:20" ht="18">
      <c r="J30" s="21" t="s">
        <v>27</v>
      </c>
      <c r="T30" s="6" t="s">
        <v>25</v>
      </c>
    </row>
    <row r="31" ht="18">
      <c r="T31" s="6" t="s">
        <v>37</v>
      </c>
    </row>
    <row r="32" ht="18">
      <c r="T32" s="6" t="s">
        <v>21</v>
      </c>
    </row>
    <row r="33" ht="18">
      <c r="T33" s="6" t="s">
        <v>18</v>
      </c>
    </row>
    <row r="34" ht="18">
      <c r="T34" s="6" t="s">
        <v>19</v>
      </c>
    </row>
    <row r="35" ht="18">
      <c r="T35" s="6" t="s">
        <v>33</v>
      </c>
    </row>
    <row r="38" spans="3:5" ht="15">
      <c r="C38" s="14"/>
      <c r="D38" s="15" t="s">
        <v>1</v>
      </c>
      <c r="E38" s="14"/>
    </row>
    <row r="40" spans="3:4" ht="12.75">
      <c r="C40" s="13">
        <v>1</v>
      </c>
      <c r="D40" t="s">
        <v>2</v>
      </c>
    </row>
    <row r="42" spans="3:4" ht="12.75">
      <c r="C42" s="13">
        <v>2</v>
      </c>
      <c r="D42" t="s">
        <v>3</v>
      </c>
    </row>
    <row r="44" spans="3:4" ht="12.75">
      <c r="C44" s="13">
        <v>5</v>
      </c>
      <c r="D44" t="s">
        <v>4</v>
      </c>
    </row>
    <row r="46" spans="3:4" ht="12.75">
      <c r="C46" s="13">
        <v>6</v>
      </c>
      <c r="D46" t="s">
        <v>5</v>
      </c>
    </row>
    <row r="48" spans="3:4" ht="12.75">
      <c r="C48" s="13">
        <v>8</v>
      </c>
      <c r="D48" t="s">
        <v>6</v>
      </c>
    </row>
    <row r="50" spans="3:4" ht="12.75">
      <c r="C50" s="13">
        <v>9</v>
      </c>
      <c r="D50" t="s">
        <v>7</v>
      </c>
    </row>
    <row r="53" spans="3:5" ht="15">
      <c r="C53" s="16" t="s">
        <v>8</v>
      </c>
      <c r="D53" s="14"/>
      <c r="E53" s="14"/>
    </row>
    <row r="55" spans="3:4" ht="12.75">
      <c r="C55" s="13">
        <v>2</v>
      </c>
      <c r="D55" t="s">
        <v>9</v>
      </c>
    </row>
    <row r="57" spans="3:4" ht="12.75">
      <c r="C57" s="13">
        <v>3</v>
      </c>
      <c r="D57" t="s">
        <v>10</v>
      </c>
    </row>
    <row r="59" spans="3:4" ht="12.75">
      <c r="C59" s="13">
        <v>6</v>
      </c>
      <c r="D59" t="s">
        <v>11</v>
      </c>
    </row>
    <row r="61" spans="3:4" ht="12.75">
      <c r="C61" s="13">
        <v>7</v>
      </c>
      <c r="D61" t="s">
        <v>12</v>
      </c>
    </row>
    <row r="63" spans="3:4" ht="12.75">
      <c r="C63" s="13">
        <v>10</v>
      </c>
      <c r="D63" t="s">
        <v>13</v>
      </c>
    </row>
    <row r="65" spans="3:4" ht="12.75">
      <c r="C65" s="13">
        <v>11</v>
      </c>
      <c r="D65" t="s">
        <v>14</v>
      </c>
    </row>
    <row r="69" ht="12.75">
      <c r="C69" s="22" t="str">
        <f>IF(Лист2!E50,"МОЛОДЕЦ!","ПОПРОБУЙ ЕЩЁ!")</f>
        <v>МОЛОДЕЦ!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V50"/>
  <sheetViews>
    <sheetView workbookViewId="0" topLeftCell="D31">
      <selection activeCell="E49" sqref="E49"/>
    </sheetView>
  </sheetViews>
  <sheetFormatPr defaultColWidth="9.00390625" defaultRowHeight="12.75"/>
  <cols>
    <col min="4" max="4" width="5.875" style="0" customWidth="1"/>
    <col min="5" max="5" width="5.125" style="0" customWidth="1"/>
    <col min="6" max="7" width="5.25390625" style="0" customWidth="1"/>
    <col min="8" max="8" width="5.375" style="0" customWidth="1"/>
    <col min="9" max="9" width="6.00390625" style="0" customWidth="1"/>
    <col min="10" max="10" width="5.75390625" style="0" customWidth="1"/>
    <col min="11" max="11" width="6.25390625" style="0" customWidth="1"/>
    <col min="12" max="12" width="6.125" style="0" customWidth="1"/>
    <col min="13" max="13" width="5.875" style="0" customWidth="1"/>
    <col min="14" max="14" width="6.125" style="0" customWidth="1"/>
    <col min="15" max="15" width="5.125" style="0" customWidth="1"/>
    <col min="16" max="16" width="5.375" style="0" customWidth="1"/>
    <col min="17" max="17" width="5.125" style="0" customWidth="1"/>
    <col min="18" max="18" width="5.375" style="0" customWidth="1"/>
    <col min="19" max="19" width="5.25390625" style="0" customWidth="1"/>
    <col min="20" max="20" width="5.875" style="0" customWidth="1"/>
    <col min="21" max="21" width="5.25390625" style="0" customWidth="1"/>
    <col min="22" max="22" width="5.625" style="0" customWidth="1"/>
  </cols>
  <sheetData>
    <row r="12" spans="4:8" ht="18">
      <c r="D12" s="17"/>
      <c r="E12" s="17"/>
      <c r="F12" s="17"/>
      <c r="G12" s="17"/>
      <c r="H12" s="17"/>
    </row>
    <row r="20" ht="18">
      <c r="Q20" s="2">
        <v>3</v>
      </c>
    </row>
    <row r="21" spans="13:17" ht="18">
      <c r="M21" s="2">
        <v>2</v>
      </c>
      <c r="Q21" s="5">
        <f>IF(Лист1!O13="к",1,0)</f>
        <v>1</v>
      </c>
    </row>
    <row r="22" spans="13:22" ht="18">
      <c r="M22" s="5">
        <f>IF(Лист1!K14="с",1,0)</f>
        <v>1</v>
      </c>
      <c r="Q22" s="5">
        <f>IF(Лист1!O14="о",1,0)</f>
        <v>1</v>
      </c>
      <c r="V22" s="2">
        <v>11</v>
      </c>
    </row>
    <row r="23" spans="7:22" ht="18">
      <c r="G23" s="1">
        <v>1</v>
      </c>
      <c r="H23" s="5">
        <f>IF(Лист1!F15="п",1,0)</f>
        <v>1</v>
      </c>
      <c r="I23" s="5">
        <f>IF(Лист1!G15="у",1,0)</f>
        <v>1</v>
      </c>
      <c r="J23" s="5">
        <f>IF(Лист1!H15="ш",1,0)</f>
        <v>1</v>
      </c>
      <c r="K23" s="5">
        <f>IF(Лист1!I15="к",1,0)</f>
        <v>1</v>
      </c>
      <c r="L23" s="5">
        <f>IF(Лист1!J15="и",1,0)</f>
        <v>1</v>
      </c>
      <c r="M23" s="5">
        <f>IF(Лист1!K15="н",1,0)</f>
        <v>1</v>
      </c>
      <c r="Q23" s="5">
        <f>IF(Лист1!O15="л",1,0)</f>
        <v>1</v>
      </c>
      <c r="V23" s="5">
        <f>IF(Лист1!T15="м",1,0)</f>
        <v>1</v>
      </c>
    </row>
    <row r="24" spans="13:22" ht="18">
      <c r="M24" s="5">
        <f>IF(Лист1!K16="е",1,0)</f>
        <v>1</v>
      </c>
      <c r="O24" s="3">
        <v>4</v>
      </c>
      <c r="P24" s="5">
        <f>IF(Лист1!N16="м",1,0)</f>
        <v>1</v>
      </c>
      <c r="Q24" s="5">
        <f>IF(Лист1!O16="о",1,0)</f>
        <v>1</v>
      </c>
      <c r="R24" s="5">
        <f>IF(Лист1!P16="р",1,0)</f>
        <v>1</v>
      </c>
      <c r="S24" s="5">
        <f>IF(Лист1!Q16="о",1,0)</f>
        <v>1</v>
      </c>
      <c r="T24" s="5">
        <f>IF(Лист1!R16="з",1,0)</f>
        <v>1</v>
      </c>
      <c r="U24" s="5">
        <f>IF(Лист1!S16="к",1,0)</f>
        <v>1</v>
      </c>
      <c r="V24" s="5">
        <f>IF(Лист1!T16="о",1,0)</f>
        <v>1</v>
      </c>
    </row>
    <row r="25" spans="13:22" ht="18">
      <c r="M25" s="5">
        <f>IF(Лист1!K17="г",1,0)</f>
        <v>1</v>
      </c>
      <c r="Q25" s="5">
        <f>IF(Лист1!O17="б",1,0)</f>
        <v>1</v>
      </c>
      <c r="V25" s="5">
        <f>IF(Лист1!T17="й",1,0)</f>
        <v>1</v>
      </c>
    </row>
    <row r="26" spans="13:22" ht="18">
      <c r="M26" s="5">
        <f>IF(Лист1!K18="у",1,0)</f>
        <v>1</v>
      </c>
      <c r="Q26" s="5">
        <f>IF(Лист1!O18="о",1,0)</f>
        <v>1</v>
      </c>
      <c r="V26" s="5">
        <f>IF(Лист1!T18="д",1,0)</f>
        <v>1</v>
      </c>
    </row>
    <row r="27" spans="10:22" ht="18">
      <c r="J27" s="3">
        <v>5</v>
      </c>
      <c r="K27" s="5">
        <f>IF(Лист1!I19="т",1,0)</f>
        <v>1</v>
      </c>
      <c r="L27" s="5">
        <f>IF(Лист1!J19="е",1,0)</f>
        <v>1</v>
      </c>
      <c r="M27" s="5">
        <f>IF(Лист1!K19="р",1,0)</f>
        <v>1</v>
      </c>
      <c r="N27" s="5">
        <f>IF(Лист1!L19="е",1,0)</f>
        <v>1</v>
      </c>
      <c r="O27" s="5">
        <f>IF(Лист1!M19="м",1,0)</f>
        <v>1</v>
      </c>
      <c r="P27" s="5">
        <f>IF(Лист1!N19="о",1,0)</f>
        <v>1</v>
      </c>
      <c r="Q27" s="5">
        <f>IF(Лист1!O19="к",1,0)</f>
        <v>1</v>
      </c>
      <c r="V27" s="5">
        <f>IF(Лист1!T19="о",1,0)</f>
        <v>1</v>
      </c>
    </row>
    <row r="28" spans="13:22" ht="18">
      <c r="M28" s="5">
        <f>IF(Лист1!K20="о",1,0)</f>
        <v>1</v>
      </c>
      <c r="V28" s="5">
        <f>IF(Лист1!T20="д",1,0)</f>
        <v>1</v>
      </c>
    </row>
    <row r="29" spans="13:22" ht="18">
      <c r="M29" s="5">
        <f>IF(Лист1!K21="ч",1,0)</f>
        <v>1</v>
      </c>
      <c r="Q29" s="4">
        <v>7</v>
      </c>
      <c r="V29" s="5">
        <f>IF(Лист1!T21="ы",1,0)</f>
        <v>1</v>
      </c>
    </row>
    <row r="30" spans="13:22" ht="18">
      <c r="M30" s="5">
        <f>IF(Лист1!K22="к",1,0)</f>
        <v>1</v>
      </c>
      <c r="Q30" s="5">
        <f>IF(Лист1!O22="л",1,0)</f>
        <v>1</v>
      </c>
      <c r="V30" s="5">
        <f>IF(Лист1!T22="р",1,0)</f>
        <v>1</v>
      </c>
    </row>
    <row r="31" spans="4:19" ht="18">
      <c r="D31" s="17"/>
      <c r="K31" s="3">
        <v>6</v>
      </c>
      <c r="L31" s="5">
        <f>IF(Лист1!J23="м",1,0)</f>
        <v>1</v>
      </c>
      <c r="M31" s="5">
        <f>IF(Лист1!K23="а",1,0)</f>
        <v>1</v>
      </c>
      <c r="N31" s="5">
        <f>IF(Лист1!L23="л",1,0)</f>
        <v>1</v>
      </c>
      <c r="O31" s="5">
        <f>IF(Лист1!M23="ь",1,0)</f>
        <v>1</v>
      </c>
      <c r="P31" s="5">
        <f>IF(Лист1!N23="в",1,0)</f>
        <v>1</v>
      </c>
      <c r="Q31" s="5">
        <f>IF(Лист1!O23="и",1,0)</f>
        <v>1</v>
      </c>
      <c r="R31" s="5">
        <f>IF(Лист1!P23="н",1,0)</f>
        <v>1</v>
      </c>
      <c r="S31" s="5">
        <f>IF(Лист1!Q23="а",1,0)</f>
        <v>1</v>
      </c>
    </row>
    <row r="32" spans="4:22" ht="18">
      <c r="D32" s="17"/>
      <c r="L32" s="5">
        <f>IF(Лист1!J24="а",1,0)</f>
        <v>1</v>
      </c>
      <c r="Q32" s="5">
        <f>IF(Лист1!O24="с",1,0)</f>
        <v>1</v>
      </c>
      <c r="V32" s="2">
        <v>10</v>
      </c>
    </row>
    <row r="33" spans="4:22" ht="18">
      <c r="D33" s="17"/>
      <c r="F33" s="3">
        <v>12</v>
      </c>
      <c r="G33" s="5">
        <f>IF(Лист1!E25="л",1,0)</f>
        <v>1</v>
      </c>
      <c r="H33" s="5">
        <f>IF(Лист1!F25="а",1,0)</f>
        <v>1</v>
      </c>
      <c r="I33" s="5">
        <f>IF(Лист1!G25="н",1,0)</f>
        <v>1</v>
      </c>
      <c r="J33" s="5">
        <f>IF(Лист1!H25="д",1,0)</f>
        <v>1</v>
      </c>
      <c r="K33" s="5">
        <f>IF(Лист1!I25="ы",1,0)</f>
        <v>1</v>
      </c>
      <c r="L33" s="5">
        <f>IF(Лист1!J25="ш",1,0)</f>
        <v>1</v>
      </c>
      <c r="Q33" s="5">
        <f>IF(Лист1!O25="и",1,0)</f>
        <v>1</v>
      </c>
      <c r="V33" s="5">
        <f>IF(Лист1!T25="п",1,0)</f>
        <v>1</v>
      </c>
    </row>
    <row r="34" spans="4:22" ht="18">
      <c r="D34" s="17"/>
      <c r="L34" s="5">
        <f>IF(Лист1!J26="е",1,0)</f>
        <v>1</v>
      </c>
      <c r="P34" s="3">
        <v>8</v>
      </c>
      <c r="Q34" s="5">
        <f>IF(Лист1!O26="ц",1,0)</f>
        <v>1</v>
      </c>
      <c r="R34" s="5">
        <f>IF(Лист1!P26="а",1,0)</f>
        <v>1</v>
      </c>
      <c r="S34" s="5">
        <f>IF(Лист1!Q26="р",1,0)</f>
        <v>1</v>
      </c>
      <c r="T34" s="5">
        <f>IF(Лист1!R26="и",1,0)</f>
        <v>1</v>
      </c>
      <c r="U34" s="5">
        <f>IF(Лист1!S26="ц",1,0)</f>
        <v>1</v>
      </c>
      <c r="V34" s="5">
        <f>IF(Лист1!T26="а",1,0)</f>
        <v>1</v>
      </c>
    </row>
    <row r="35" spans="4:22" ht="18">
      <c r="D35" s="17"/>
      <c r="L35" s="5">
        <f>IF(Лист1!J27="н",1,0)</f>
        <v>1</v>
      </c>
      <c r="Q35" s="5">
        <f>IF(Лист1!O27="а",1,0)</f>
        <v>1</v>
      </c>
      <c r="V35" s="5">
        <f>IF(Лист1!T27="у",1,0)</f>
        <v>1</v>
      </c>
    </row>
    <row r="36" spans="4:22" ht="18">
      <c r="D36" s="17"/>
      <c r="L36" s="5">
        <f>IF(Лист1!J28="ь",1,0)</f>
        <v>1</v>
      </c>
      <c r="V36" s="5">
        <f>IF(Лист1!T28="с",1,0)</f>
        <v>1</v>
      </c>
    </row>
    <row r="37" spans="6:22" ht="18">
      <c r="F37" s="3">
        <v>9</v>
      </c>
      <c r="G37" s="5">
        <f>IF(Лист1!E29="и",1,0)</f>
        <v>1</v>
      </c>
      <c r="H37" s="5">
        <f>IF(Лист1!F29="з",1,0)</f>
        <v>1</v>
      </c>
      <c r="I37" s="5">
        <f>IF(Лист1!G29="б",1,0)</f>
        <v>1</v>
      </c>
      <c r="J37" s="5">
        <f>IF(Лист1!H29="у",1,0)</f>
        <v>1</v>
      </c>
      <c r="K37" s="5">
        <f>IF(Лист1!I29="ш",1,0)</f>
        <v>1</v>
      </c>
      <c r="L37" s="5">
        <f>IF(Лист1!J29="к",1,0)</f>
        <v>1</v>
      </c>
      <c r="M37" s="5">
        <f>IF(Лист1!K29="а",1,0)</f>
        <v>1</v>
      </c>
      <c r="V37" s="5">
        <f>IF(Лист1!T29="т",1,0)</f>
        <v>1</v>
      </c>
    </row>
    <row r="38" spans="12:22" ht="18">
      <c r="L38" s="5">
        <f>IF(Лист1!J30="а",1,0)</f>
        <v>1</v>
      </c>
      <c r="V38" s="5">
        <f>IF(Лист1!T30="о",1,0)</f>
        <v>1</v>
      </c>
    </row>
    <row r="39" ht="18">
      <c r="V39" s="5">
        <f>IF(Лист1!T31="в",1,0)</f>
        <v>1</v>
      </c>
    </row>
    <row r="40" ht="18">
      <c r="V40" s="5">
        <f>IF(Лист1!T32="с",1,0)</f>
        <v>1</v>
      </c>
    </row>
    <row r="41" ht="18">
      <c r="V41" s="5">
        <f>IF(Лист1!T33="к",1,0)</f>
        <v>1</v>
      </c>
    </row>
    <row r="42" ht="18">
      <c r="V42" s="5">
        <f>IF(Лист1!T34="и",1,0)</f>
        <v>1</v>
      </c>
    </row>
    <row r="43" ht="18">
      <c r="V43" s="5">
        <f>IF(Лист1!T35="й",1,0)</f>
        <v>1</v>
      </c>
    </row>
    <row r="50" ht="12.75">
      <c r="E50">
        <f>SUM(G21:V43)</f>
        <v>139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студент</cp:lastModifiedBy>
  <dcterms:created xsi:type="dcterms:W3CDTF">2010-04-05T08:11:49Z</dcterms:created>
  <dcterms:modified xsi:type="dcterms:W3CDTF">2010-04-06T05:11:02Z</dcterms:modified>
  <cp:category/>
  <cp:version/>
  <cp:contentType/>
  <cp:contentStatus/>
</cp:coreProperties>
</file>