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565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'Лист1'!$A$1:$V$56</definedName>
  </definedNames>
  <calcPr fullCalcOnLoad="1"/>
</workbook>
</file>

<file path=xl/sharedStrings.xml><?xml version="1.0" encoding="utf-8"?>
<sst xmlns="http://schemas.openxmlformats.org/spreadsheetml/2006/main" count="158" uniqueCount="111">
  <si>
    <t>№ п.п.</t>
  </si>
  <si>
    <t>Условия поставки \ Наименование организации</t>
  </si>
  <si>
    <t>Условия поставки</t>
  </si>
  <si>
    <t>Местонахождение поставщика</t>
  </si>
  <si>
    <t>г. Магнитогорск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</si>
  <si>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</si>
  <si>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</si>
  <si>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</si>
  <si>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</si>
  <si>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</si>
  <si>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</si>
  <si>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</si>
  <si>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</si>
  <si>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</si>
  <si>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</si>
  <si>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2 квартал 2012 г.</t>
  </si>
  <si>
    <t>2 квартал 2012 .</t>
  </si>
  <si>
    <t>Срок поставки</t>
  </si>
  <si>
    <t>НДС предусмотрен (ДА/НЕТ)</t>
  </si>
  <si>
    <t>да</t>
  </si>
  <si>
    <t>Особые условия</t>
  </si>
  <si>
    <t>Наименование ТМЦ</t>
  </si>
  <si>
    <t>№ п/п</t>
  </si>
  <si>
    <t>Наименования товара</t>
  </si>
  <si>
    <t>Ед. изм.</t>
  </si>
  <si>
    <t>Количество</t>
  </si>
  <si>
    <t>Цена без НДС, руб./шт.</t>
  </si>
  <si>
    <t xml:space="preserve">Цена с НДС , руб./шт. </t>
  </si>
  <si>
    <t xml:space="preserve">Сумма, руб. </t>
  </si>
  <si>
    <t>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</si>
  <si>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</si>
  <si>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</si>
  <si>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</si>
  <si>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</si>
  <si>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финансового отдела</t>
  </si>
  <si>
    <t>Феоктистова Е.Б.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</si>
  <si>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</si>
  <si>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</si>
  <si>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</si>
  <si>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Филина Н. А.</t>
  </si>
  <si>
    <t>Исполнитель: Н.М. Бикмухаметова</t>
  </si>
  <si>
    <t>ООО "Эконом-Сервис"</t>
  </si>
  <si>
    <t>г. Челябинск</t>
  </si>
  <si>
    <t>Рукава для газовой  сварки и  резки ГОСТ 9356-76</t>
  </si>
  <si>
    <t>Рукав кислородный  синий III класса   dвн=9,0мм</t>
  </si>
  <si>
    <t>Рукава резиновые напорно-всасывающие   гофрированные с текстильным каркасом и металлической спиралью  II группы класс Б  (L=4м.,6м) ГОСТ5398-76</t>
  </si>
  <si>
    <t>Ду 50</t>
  </si>
  <si>
    <t>Ду 75</t>
  </si>
  <si>
    <t>Ду 100 (давление 0,5)</t>
  </si>
  <si>
    <t>Рукава резиновые напорные с текстильным  каркасом класс В (II) (для тех.воды) ГОСТ18698-73</t>
  </si>
  <si>
    <t>Двн12</t>
  </si>
  <si>
    <t>Двн14</t>
  </si>
  <si>
    <t>Двн16</t>
  </si>
  <si>
    <t>Двн 20</t>
  </si>
  <si>
    <t>Двн 25</t>
  </si>
  <si>
    <t>Двн 40</t>
  </si>
  <si>
    <t>Двн 50</t>
  </si>
  <si>
    <t>Шнур резиновый ГОСТ 6467-69</t>
  </si>
  <si>
    <t>Д 8</t>
  </si>
  <si>
    <t>Д 12</t>
  </si>
  <si>
    <t>Д 14</t>
  </si>
  <si>
    <t>Д 16</t>
  </si>
  <si>
    <t>Д 20</t>
  </si>
  <si>
    <t>Д 25</t>
  </si>
  <si>
    <t>Д 28</t>
  </si>
  <si>
    <t>Д 32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</si>
  <si>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</si>
  <si>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</si>
  <si>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</si>
  <si>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</si>
  <si>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</si>
  <si>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</si>
  <si>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</si>
  <si>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</si>
  <si>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</si>
  <si>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</si>
  <si>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</si>
  <si>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</si>
  <si>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</si>
  <si>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</si>
  <si>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</si>
  <si>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</si>
  <si>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</si>
  <si>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</si>
  <si>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>кг</t>
  </si>
  <si>
    <t>м</t>
  </si>
  <si>
    <t>ООО "МС-Ресурс"</t>
  </si>
  <si>
    <t>ООО "Асбест-СнабКомплект"</t>
  </si>
  <si>
    <t>ООО "Экспромт"</t>
  </si>
  <si>
    <t>за счет Покупателя</t>
  </si>
  <si>
    <t>в течение 30 дней</t>
  </si>
  <si>
    <t>Цена без НДС, руб./м</t>
  </si>
  <si>
    <t>Цена с НДС , руб./м</t>
  </si>
  <si>
    <t>Бухта 20 м</t>
  </si>
  <si>
    <t>Бухта 80 м</t>
  </si>
  <si>
    <t>Бухта 60 м</t>
  </si>
  <si>
    <t>Примечание</t>
  </si>
  <si>
    <t>ООО "ТоргСнаб-М"</t>
  </si>
  <si>
    <t>в течение 14 дней</t>
  </si>
  <si>
    <t>Бухта 32 м</t>
  </si>
  <si>
    <t>Бухта 216 м</t>
  </si>
  <si>
    <t xml:space="preserve">Сумма за предложенное кол-во, руб. </t>
  </si>
  <si>
    <t>нет возможности поставки</t>
  </si>
  <si>
    <t>в течение 10 дней</t>
  </si>
  <si>
    <t>Начальник бюро по конкурсной документации и экономическому анализу</t>
  </si>
  <si>
    <t>Трунов а.В.</t>
  </si>
  <si>
    <t xml:space="preserve">Рукава резиновые напорные с текстильным  каркасом  ГОСТ 18698-73 класс Г    (для  компрессоров)          Двн 16мм </t>
  </si>
  <si>
    <t>Стоимость доставки:</t>
  </si>
  <si>
    <t>ИТОГО с НДС 18 % (и доставкой):</t>
  </si>
  <si>
    <r>
      <t xml:space="preserve">Протокол проведения запроса предложений №0070/12  от  </t>
    </r>
    <r>
      <rPr>
        <b/>
        <u val="single"/>
        <sz val="14"/>
        <rFont val="Times New Roman"/>
        <family val="1"/>
      </rPr>
      <t>"30" марта 2012 г.</t>
    </r>
  </si>
  <si>
    <r>
  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  </r>
    <r>
      <rPr>
        <b/>
        <u val="single"/>
        <sz val="14"/>
        <rFont val="Times New Roman"/>
        <family val="1"/>
      </rPr>
      <t>ООО "Экспромт"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</si>
</sst>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</numFmts>
  <fonts count="24"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3" fontId="2" fillId="0" borderId="10" xfId="58" applyFont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0" zoomScaleNormal="80" workbookViewId="0" topLeftCell="A1">
      <selection activeCell="D61" sqref="D61"/>
    </sheetView>
  </sheetViews>
  <sheetFormatPr defaultColWidth="8.796875" defaultRowHeight="18.75"/>
  <cols>
    <col min="1" max="1" width="0.203125" style="11" customWidth="1"/>
    <col min="2" max="2" width="40.3984375" style="3" customWidth="1"/>
    <col min="3" max="3" width="5" style="3" customWidth="1"/>
    <col min="4" max="4" width="5.5" style="3" customWidth="1"/>
    <col min="5" max="5" width="9.59765625" style="3" customWidth="1"/>
    <col min="6" max="6" width="8.59765625" style="3" customWidth="1"/>
    <col min="7" max="7" width="9.59765625" style="3" customWidth="1"/>
    <col min="8" max="8" width="6.69921875" style="3" customWidth="1"/>
    <col min="9" max="9" width="11" style="3" customWidth="1"/>
    <col min="10" max="10" width="8.59765625" style="3" customWidth="1"/>
    <col min="11" max="11" width="11.296875" style="3" customWidth="1"/>
    <col min="12" max="12" width="10.8984375" style="3" customWidth="1"/>
    <col min="13" max="13" width="8.59765625" style="3" customWidth="1"/>
    <col min="14" max="14" width="9.5" style="3" customWidth="1"/>
    <col min="15" max="15" width="10.8984375" style="3" customWidth="1"/>
    <col min="16" max="16" width="9.796875" style="3" customWidth="1"/>
    <col min="17" max="17" width="8.59765625" style="3" customWidth="1"/>
    <col min="18" max="18" width="12.8984375" style="3" customWidth="1"/>
    <col min="19" max="19" width="11.296875" style="3" customWidth="1"/>
    <col min="20" max="20" width="8.59765625" style="3" customWidth="1"/>
    <col min="21" max="21" width="9.09765625" style="3" customWidth="1"/>
    <col min="22" max="22" width="12.3984375" style="3" customWidth="1"/>
    <col min="23" max="16384" width="8.59765625" style="3" customWidth="1"/>
  </cols>
  <sheetData>
    <row r="1" spans="1:22" s="4" customFormat="1" ht="38.25" customHeight="1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4" customFormat="1" ht="18.75">
      <c r="A2" s="5"/>
      <c r="B2" s="6"/>
      <c r="C2" s="6"/>
      <c r="D2" s="6"/>
      <c r="E2" s="6"/>
      <c r="F2" s="6"/>
      <c r="G2" s="52"/>
      <c r="H2" s="52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4" customFormat="1" ht="93.75">
      <c r="A3" s="53" t="s">
        <v>0</v>
      </c>
      <c r="B3" s="46" t="s">
        <v>1</v>
      </c>
      <c r="C3" s="46"/>
      <c r="D3" s="46"/>
      <c r="E3" s="36" t="s">
        <v>41</v>
      </c>
      <c r="F3" s="36"/>
      <c r="G3" s="36"/>
      <c r="H3" s="36"/>
      <c r="I3" s="36" t="s">
        <v>86</v>
      </c>
      <c r="J3" s="36"/>
      <c r="K3" s="36"/>
      <c r="L3" s="54" t="s">
        <v>87</v>
      </c>
      <c r="M3" s="54"/>
      <c r="N3" s="54"/>
      <c r="O3" s="54" t="s">
        <v>88</v>
      </c>
      <c r="P3" s="54"/>
      <c r="Q3" s="54"/>
      <c r="R3" s="54"/>
      <c r="S3" s="54" t="s">
        <v>97</v>
      </c>
      <c r="T3" s="54"/>
      <c r="U3" s="54"/>
      <c r="V3" s="54"/>
    </row>
    <row r="4" spans="1:22" s="4" customFormat="1" ht="18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4" customFormat="1" ht="18.75">
      <c r="A5" s="56">
        <v>1</v>
      </c>
      <c r="B5" s="57" t="s">
        <v>3</v>
      </c>
      <c r="C5" s="57"/>
      <c r="D5" s="57"/>
      <c r="E5" s="46" t="s">
        <v>42</v>
      </c>
      <c r="F5" s="46"/>
      <c r="G5" s="46"/>
      <c r="H5" s="46"/>
      <c r="I5" s="46" t="s">
        <v>4</v>
      </c>
      <c r="J5" s="46"/>
      <c r="K5" s="46"/>
      <c r="L5" s="54" t="s">
        <v>42</v>
      </c>
      <c r="M5" s="54"/>
      <c r="N5" s="54"/>
      <c r="O5" s="54" t="s">
        <v>4</v>
      </c>
      <c r="P5" s="54"/>
      <c r="Q5" s="54"/>
      <c r="R5" s="54"/>
      <c r="S5" s="54" t="s">
        <v>4</v>
      </c>
      <c r="T5" s="54"/>
      <c r="U5" s="54"/>
      <c r="V5" s="54"/>
    </row>
    <row r="6" spans="1:22" s="4" customFormat="1" ht="18.75">
      <c r="A6" s="56">
        <v>2</v>
      </c>
      <c r="B6" s="57" t="s">
        <v>5</v>
      </c>
      <c r="C6" s="57"/>
      <c r="D6" s="57"/>
      <c r="E6" s="46" t="s">
        <v>6</v>
      </c>
      <c r="F6" s="46"/>
      <c r="G6" s="46"/>
      <c r="H6" s="46"/>
      <c r="I6" s="46" t="s">
        <v>6</v>
      </c>
      <c r="J6" s="46"/>
      <c r="K6" s="46"/>
      <c r="L6" s="54" t="s">
        <v>6</v>
      </c>
      <c r="M6" s="54"/>
      <c r="N6" s="54"/>
      <c r="O6" s="54" t="s">
        <v>89</v>
      </c>
      <c r="P6" s="54"/>
      <c r="Q6" s="54"/>
      <c r="R6" s="54"/>
      <c r="S6" s="54" t="s">
        <v>89</v>
      </c>
      <c r="T6" s="54"/>
      <c r="U6" s="54"/>
      <c r="V6" s="54"/>
    </row>
    <row r="7" spans="1:22" s="4" customFormat="1" ht="18.75">
      <c r="A7" s="56">
        <v>3</v>
      </c>
      <c r="B7" s="57" t="s">
        <v>7</v>
      </c>
      <c r="C7" s="57"/>
      <c r="D7" s="57"/>
      <c r="E7" s="46" t="s">
        <v>8</v>
      </c>
      <c r="F7" s="46"/>
      <c r="G7" s="46"/>
      <c r="H7" s="46"/>
      <c r="I7" s="46" t="s">
        <v>8</v>
      </c>
      <c r="J7" s="46"/>
      <c r="K7" s="46"/>
      <c r="L7" s="54" t="s">
        <v>8</v>
      </c>
      <c r="M7" s="54"/>
      <c r="N7" s="54"/>
      <c r="O7" s="54" t="s">
        <v>8</v>
      </c>
      <c r="P7" s="54"/>
      <c r="Q7" s="54"/>
      <c r="R7" s="54"/>
      <c r="S7" s="54" t="s">
        <v>8</v>
      </c>
      <c r="T7" s="54"/>
      <c r="U7" s="54"/>
      <c r="V7" s="54"/>
    </row>
    <row r="8" spans="1:22" s="4" customFormat="1" ht="18.75">
      <c r="A8" s="58">
        <v>4</v>
      </c>
      <c r="B8" s="57" t="s">
        <v>9</v>
      </c>
      <c r="C8" s="57"/>
      <c r="D8" s="57"/>
      <c r="E8" s="46" t="s">
        <v>10</v>
      </c>
      <c r="F8" s="46"/>
      <c r="G8" s="46"/>
      <c r="H8" s="46"/>
      <c r="I8" s="46" t="s">
        <v>10</v>
      </c>
      <c r="J8" s="46"/>
      <c r="K8" s="46"/>
      <c r="L8" s="54" t="s">
        <v>10</v>
      </c>
      <c r="M8" s="54"/>
      <c r="N8" s="54"/>
      <c r="O8" s="54" t="s">
        <v>10</v>
      </c>
      <c r="P8" s="54"/>
      <c r="Q8" s="54"/>
      <c r="R8" s="54"/>
      <c r="S8" s="54" t="s">
        <v>10</v>
      </c>
      <c r="T8" s="54"/>
      <c r="U8" s="54"/>
      <c r="V8" s="54"/>
    </row>
    <row r="9" spans="1:22" s="4" customFormat="1" ht="18.75">
      <c r="A9" s="58"/>
      <c r="B9" s="57" t="s">
        <v>11</v>
      </c>
      <c r="C9" s="57"/>
      <c r="D9" s="57"/>
      <c r="E9" s="46" t="s">
        <v>8</v>
      </c>
      <c r="F9" s="46"/>
      <c r="G9" s="46"/>
      <c r="H9" s="46"/>
      <c r="I9" s="59" t="s">
        <v>8</v>
      </c>
      <c r="J9" s="59"/>
      <c r="K9" s="46"/>
      <c r="L9" s="54" t="s">
        <v>8</v>
      </c>
      <c r="M9" s="54"/>
      <c r="N9" s="54"/>
      <c r="O9" s="54" t="s">
        <v>8</v>
      </c>
      <c r="P9" s="54"/>
      <c r="Q9" s="54"/>
      <c r="R9" s="54"/>
      <c r="S9" s="54" t="s">
        <v>8</v>
      </c>
      <c r="T9" s="54"/>
      <c r="U9" s="54"/>
      <c r="V9" s="54"/>
    </row>
    <row r="10" spans="1:22" s="4" customFormat="1" ht="18.75">
      <c r="A10" s="58"/>
      <c r="B10" s="57" t="s">
        <v>12</v>
      </c>
      <c r="C10" s="57"/>
      <c r="D10" s="57"/>
      <c r="E10" s="55">
        <v>30</v>
      </c>
      <c r="F10" s="55"/>
      <c r="G10" s="55"/>
      <c r="H10" s="55"/>
      <c r="I10" s="55">
        <v>30</v>
      </c>
      <c r="J10" s="55"/>
      <c r="K10" s="55"/>
      <c r="L10" s="60">
        <v>30</v>
      </c>
      <c r="M10" s="60"/>
      <c r="N10" s="60"/>
      <c r="O10" s="60">
        <v>30</v>
      </c>
      <c r="P10" s="60"/>
      <c r="Q10" s="60"/>
      <c r="R10" s="60"/>
      <c r="S10" s="60">
        <v>30</v>
      </c>
      <c r="T10" s="60"/>
      <c r="U10" s="60"/>
      <c r="V10" s="60"/>
    </row>
    <row r="11" spans="1:22" s="4" customFormat="1" ht="18.75">
      <c r="A11" s="56">
        <v>5</v>
      </c>
      <c r="B11" s="57" t="s">
        <v>13</v>
      </c>
      <c r="C11" s="57"/>
      <c r="D11" s="57"/>
      <c r="E11" s="46" t="s">
        <v>8</v>
      </c>
      <c r="F11" s="46"/>
      <c r="G11" s="46"/>
      <c r="H11" s="46"/>
      <c r="I11" s="46" t="s">
        <v>8</v>
      </c>
      <c r="J11" s="46"/>
      <c r="K11" s="46"/>
      <c r="L11" s="54" t="s">
        <v>8</v>
      </c>
      <c r="M11" s="54"/>
      <c r="N11" s="54"/>
      <c r="O11" s="54" t="s">
        <v>8</v>
      </c>
      <c r="P11" s="54"/>
      <c r="Q11" s="54"/>
      <c r="R11" s="54"/>
      <c r="S11" s="54" t="s">
        <v>8</v>
      </c>
      <c r="T11" s="54"/>
      <c r="U11" s="54"/>
      <c r="V11" s="54"/>
    </row>
    <row r="12" spans="1:22" s="4" customFormat="1" ht="36" customHeight="1">
      <c r="A12" s="56">
        <v>6</v>
      </c>
      <c r="B12" s="61" t="s">
        <v>14</v>
      </c>
      <c r="C12" s="61"/>
      <c r="D12" s="61"/>
      <c r="E12" s="46" t="s">
        <v>103</v>
      </c>
      <c r="F12" s="46"/>
      <c r="G12" s="46"/>
      <c r="H12" s="46"/>
      <c r="I12" s="36" t="s">
        <v>16</v>
      </c>
      <c r="J12" s="36"/>
      <c r="K12" s="36"/>
      <c r="L12" s="36" t="s">
        <v>15</v>
      </c>
      <c r="M12" s="36"/>
      <c r="N12" s="36"/>
      <c r="O12" s="54" t="s">
        <v>90</v>
      </c>
      <c r="P12" s="54"/>
      <c r="Q12" s="54"/>
      <c r="R12" s="54"/>
      <c r="S12" s="54" t="s">
        <v>98</v>
      </c>
      <c r="T12" s="54"/>
      <c r="U12" s="54"/>
      <c r="V12" s="54"/>
    </row>
    <row r="13" spans="1:22" s="4" customFormat="1" ht="18.75">
      <c r="A13" s="56">
        <v>7</v>
      </c>
      <c r="B13" s="57" t="s">
        <v>17</v>
      </c>
      <c r="C13" s="57"/>
      <c r="D13" s="57"/>
      <c r="E13" s="36" t="s">
        <v>15</v>
      </c>
      <c r="F13" s="36"/>
      <c r="G13" s="36"/>
      <c r="H13" s="36"/>
      <c r="I13" s="54" t="s">
        <v>15</v>
      </c>
      <c r="J13" s="54"/>
      <c r="K13" s="54"/>
      <c r="L13" s="54" t="s">
        <v>15</v>
      </c>
      <c r="M13" s="54"/>
      <c r="N13" s="54"/>
      <c r="O13" s="54" t="s">
        <v>15</v>
      </c>
      <c r="P13" s="54"/>
      <c r="Q13" s="54"/>
      <c r="R13" s="54"/>
      <c r="S13" s="54" t="s">
        <v>15</v>
      </c>
      <c r="T13" s="54"/>
      <c r="U13" s="54"/>
      <c r="V13" s="54"/>
    </row>
    <row r="14" spans="1:22" s="4" customFormat="1" ht="18.75">
      <c r="A14" s="56">
        <v>8</v>
      </c>
      <c r="B14" s="57" t="s">
        <v>18</v>
      </c>
      <c r="C14" s="57"/>
      <c r="D14" s="57"/>
      <c r="E14" s="46" t="s">
        <v>19</v>
      </c>
      <c r="F14" s="46"/>
      <c r="G14" s="46"/>
      <c r="H14" s="46"/>
      <c r="I14" s="46" t="s">
        <v>19</v>
      </c>
      <c r="J14" s="46"/>
      <c r="K14" s="46"/>
      <c r="L14" s="54" t="s">
        <v>19</v>
      </c>
      <c r="M14" s="54"/>
      <c r="N14" s="54"/>
      <c r="O14" s="54" t="s">
        <v>19</v>
      </c>
      <c r="P14" s="54"/>
      <c r="Q14" s="54"/>
      <c r="R14" s="54"/>
      <c r="S14" s="54" t="s">
        <v>19</v>
      </c>
      <c r="T14" s="54"/>
      <c r="U14" s="54"/>
      <c r="V14" s="54"/>
    </row>
    <row r="15" spans="1:22" s="4" customFormat="1" ht="18.75">
      <c r="A15" s="56">
        <v>9</v>
      </c>
      <c r="B15" s="62" t="s">
        <v>20</v>
      </c>
      <c r="C15" s="62"/>
      <c r="D15" s="62"/>
      <c r="E15" s="46"/>
      <c r="F15" s="46"/>
      <c r="G15" s="46"/>
      <c r="H15" s="46"/>
      <c r="I15" s="36"/>
      <c r="J15" s="36"/>
      <c r="K15" s="36"/>
      <c r="L15" s="63"/>
      <c r="M15" s="63"/>
      <c r="N15" s="63"/>
      <c r="O15" s="54"/>
      <c r="P15" s="54"/>
      <c r="Q15" s="54"/>
      <c r="R15" s="54"/>
      <c r="S15" s="54"/>
      <c r="T15" s="54"/>
      <c r="U15" s="54"/>
      <c r="V15" s="54"/>
    </row>
    <row r="16" spans="1:22" s="4" customFormat="1" ht="18" customHeight="1">
      <c r="A16" s="55" t="s">
        <v>21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4" customFormat="1" ht="70.5" customHeight="1">
      <c r="A17" s="53" t="s">
        <v>22</v>
      </c>
      <c r="B17" s="31" t="s">
        <v>23</v>
      </c>
      <c r="C17" s="10" t="s">
        <v>24</v>
      </c>
      <c r="D17" s="10" t="s">
        <v>25</v>
      </c>
      <c r="E17" s="10" t="s">
        <v>26</v>
      </c>
      <c r="F17" s="10" t="s">
        <v>27</v>
      </c>
      <c r="G17" s="36" t="s">
        <v>28</v>
      </c>
      <c r="H17" s="36"/>
      <c r="I17" s="10" t="s">
        <v>26</v>
      </c>
      <c r="J17" s="10" t="s">
        <v>27</v>
      </c>
      <c r="K17" s="10" t="s">
        <v>28</v>
      </c>
      <c r="L17" s="10" t="s">
        <v>26</v>
      </c>
      <c r="M17" s="10" t="s">
        <v>27</v>
      </c>
      <c r="N17" s="10" t="s">
        <v>28</v>
      </c>
      <c r="O17" s="12" t="s">
        <v>96</v>
      </c>
      <c r="P17" s="10" t="s">
        <v>91</v>
      </c>
      <c r="Q17" s="10" t="s">
        <v>92</v>
      </c>
      <c r="R17" s="10" t="s">
        <v>101</v>
      </c>
      <c r="S17" s="15" t="s">
        <v>96</v>
      </c>
      <c r="T17" s="10" t="s">
        <v>91</v>
      </c>
      <c r="U17" s="10" t="s">
        <v>92</v>
      </c>
      <c r="V17" s="10" t="s">
        <v>101</v>
      </c>
    </row>
    <row r="18" spans="1:22" s="4" customFormat="1" ht="18.75">
      <c r="A18" s="53">
        <v>1</v>
      </c>
      <c r="B18" s="8" t="s">
        <v>43</v>
      </c>
      <c r="C18" s="46" t="s">
        <v>85</v>
      </c>
      <c r="D18" s="13">
        <v>120</v>
      </c>
      <c r="E18" s="9">
        <f>F18/1.18</f>
        <v>31.661016949152543</v>
      </c>
      <c r="F18" s="10">
        <v>37.36</v>
      </c>
      <c r="G18" s="35">
        <f>F18*D18</f>
        <v>4483.2</v>
      </c>
      <c r="H18" s="35"/>
      <c r="I18" s="18">
        <f>J18/1.18</f>
        <v>30.500000000000004</v>
      </c>
      <c r="J18" s="10">
        <v>35.99</v>
      </c>
      <c r="K18" s="9">
        <f>J18*D18</f>
        <v>4318.8</v>
      </c>
      <c r="L18" s="9">
        <f>M18/1.18</f>
        <v>30.780014124293785</v>
      </c>
      <c r="M18" s="9">
        <f>N18/D18</f>
        <v>36.32041666666667</v>
      </c>
      <c r="N18" s="9">
        <v>4358.45</v>
      </c>
      <c r="O18" s="15"/>
      <c r="P18" s="17">
        <f>Q18/1.18</f>
        <v>30.500000000000004</v>
      </c>
      <c r="Q18" s="12">
        <v>35.99</v>
      </c>
      <c r="R18" s="14">
        <f>Q18*D18</f>
        <v>4318.8</v>
      </c>
      <c r="S18" s="15"/>
      <c r="T18" s="14">
        <v>48.82</v>
      </c>
      <c r="U18" s="14">
        <f>T18*1.18</f>
        <v>57.6076</v>
      </c>
      <c r="V18" s="14">
        <f>U18*D18</f>
        <v>6912.911999999999</v>
      </c>
    </row>
    <row r="19" spans="1:22" s="4" customFormat="1" ht="18.75">
      <c r="A19" s="53">
        <v>2</v>
      </c>
      <c r="B19" s="8" t="s">
        <v>44</v>
      </c>
      <c r="C19" s="46"/>
      <c r="D19" s="13">
        <v>235</v>
      </c>
      <c r="E19" s="9">
        <f>F19/1.18</f>
        <v>42.00000000000001</v>
      </c>
      <c r="F19" s="10">
        <v>49.56</v>
      </c>
      <c r="G19" s="35">
        <f>F19*D19</f>
        <v>11646.6</v>
      </c>
      <c r="H19" s="35"/>
      <c r="I19" s="9">
        <f>J19/1.18</f>
        <v>41.55084745762712</v>
      </c>
      <c r="J19" s="10">
        <v>49.03</v>
      </c>
      <c r="K19" s="9">
        <f>J19*D19</f>
        <v>11522.050000000001</v>
      </c>
      <c r="L19" s="9">
        <f>M19/1.18</f>
        <v>55.8</v>
      </c>
      <c r="M19" s="9">
        <f>N19/D19</f>
        <v>65.844</v>
      </c>
      <c r="N19" s="9">
        <v>15473.34</v>
      </c>
      <c r="O19" s="15"/>
      <c r="P19" s="17">
        <f>Q19/1.18</f>
        <v>31.86278398846015</v>
      </c>
      <c r="Q19" s="14">
        <f>R19/D19</f>
        <v>37.598085106382975</v>
      </c>
      <c r="R19" s="14">
        <v>8835.55</v>
      </c>
      <c r="S19" s="15"/>
      <c r="T19" s="14">
        <v>49.83</v>
      </c>
      <c r="U19" s="14">
        <f>T19*1.18</f>
        <v>58.79939999999999</v>
      </c>
      <c r="V19" s="14">
        <f>U19*D19</f>
        <v>13817.858999999999</v>
      </c>
    </row>
    <row r="20" spans="1:22" s="4" customFormat="1" ht="72.75" customHeight="1">
      <c r="A20" s="53">
        <v>3</v>
      </c>
      <c r="B20" s="8" t="s">
        <v>45</v>
      </c>
      <c r="C20" s="46"/>
      <c r="D20" s="13"/>
      <c r="E20" s="10"/>
      <c r="F20" s="10"/>
      <c r="G20" s="36"/>
      <c r="H20" s="36"/>
      <c r="I20" s="10"/>
      <c r="J20" s="10"/>
      <c r="K20" s="9"/>
      <c r="L20" s="9"/>
      <c r="M20" s="10"/>
      <c r="N20" s="10"/>
      <c r="O20" s="15"/>
      <c r="P20" s="14"/>
      <c r="Q20" s="12"/>
      <c r="R20" s="14"/>
      <c r="S20" s="15"/>
      <c r="T20" s="14"/>
      <c r="U20" s="12"/>
      <c r="V20" s="14"/>
    </row>
    <row r="21" spans="1:22" s="4" customFormat="1" ht="21" customHeight="1">
      <c r="A21" s="64" t="s">
        <v>66</v>
      </c>
      <c r="B21" s="8" t="s">
        <v>46</v>
      </c>
      <c r="C21" s="46"/>
      <c r="D21" s="13">
        <v>28</v>
      </c>
      <c r="E21" s="9">
        <f>F21/1.18</f>
        <v>393.5</v>
      </c>
      <c r="F21" s="10">
        <v>464.33</v>
      </c>
      <c r="G21" s="36">
        <f>F21*D21</f>
        <v>13001.24</v>
      </c>
      <c r="H21" s="36"/>
      <c r="I21" s="9">
        <f>J21/1.18</f>
        <v>296.60169491525426</v>
      </c>
      <c r="J21" s="10">
        <v>349.99</v>
      </c>
      <c r="K21" s="9">
        <f>J21*D21</f>
        <v>9799.720000000001</v>
      </c>
      <c r="L21" s="9">
        <f>M21/1.18</f>
        <v>383.5998789346247</v>
      </c>
      <c r="M21" s="9">
        <f>N21/D21</f>
        <v>452.6478571428571</v>
      </c>
      <c r="N21" s="10">
        <v>12674.14</v>
      </c>
      <c r="O21" s="15"/>
      <c r="P21" s="17">
        <f>Q21/1.18</f>
        <v>212.11985472154961</v>
      </c>
      <c r="Q21" s="14">
        <f>R21/D21</f>
        <v>250.30142857142854</v>
      </c>
      <c r="R21" s="14">
        <v>7008.44</v>
      </c>
      <c r="S21" s="15"/>
      <c r="T21" s="14">
        <v>388.47</v>
      </c>
      <c r="U21" s="14">
        <f>T21*1.18</f>
        <v>458.3946</v>
      </c>
      <c r="V21" s="14">
        <f>U21*D21</f>
        <v>12835.0488</v>
      </c>
    </row>
    <row r="22" spans="1:22" s="4" customFormat="1" ht="21" customHeight="1">
      <c r="A22" s="53" t="s">
        <v>67</v>
      </c>
      <c r="B22" s="8" t="s">
        <v>47</v>
      </c>
      <c r="C22" s="46"/>
      <c r="D22" s="13">
        <v>30</v>
      </c>
      <c r="E22" s="9">
        <f>F22/1.18</f>
        <v>465.5</v>
      </c>
      <c r="F22" s="10">
        <v>549.29</v>
      </c>
      <c r="G22" s="36">
        <f>F22*D22</f>
        <v>16478.699999999997</v>
      </c>
      <c r="H22" s="36"/>
      <c r="I22" s="9">
        <f>J22/1.18</f>
        <v>432.2033898305085</v>
      </c>
      <c r="J22" s="16">
        <v>510</v>
      </c>
      <c r="K22" s="9">
        <f>J22*D22</f>
        <v>15300</v>
      </c>
      <c r="L22" s="9">
        <f>M22/1.18</f>
        <v>438.4799435028249</v>
      </c>
      <c r="M22" s="9">
        <f>N22/D22</f>
        <v>517.4063333333334</v>
      </c>
      <c r="N22" s="10">
        <v>15522.19</v>
      </c>
      <c r="O22" s="15"/>
      <c r="P22" s="17">
        <f>Q22/1.18</f>
        <v>347.9898305084746</v>
      </c>
      <c r="Q22" s="14">
        <f>R22/D22</f>
        <v>410.628</v>
      </c>
      <c r="R22" s="14">
        <v>12318.84</v>
      </c>
      <c r="S22" s="15" t="s">
        <v>99</v>
      </c>
      <c r="T22" s="14">
        <v>611.19</v>
      </c>
      <c r="U22" s="14">
        <f>T22*1.18</f>
        <v>721.2042</v>
      </c>
      <c r="V22" s="14">
        <f>U22*32</f>
        <v>23078.5344</v>
      </c>
    </row>
    <row r="23" spans="1:22" s="4" customFormat="1" ht="20.25" customHeight="1">
      <c r="A23" s="64" t="s">
        <v>68</v>
      </c>
      <c r="B23" s="8" t="s">
        <v>48</v>
      </c>
      <c r="C23" s="46"/>
      <c r="D23" s="13">
        <v>214</v>
      </c>
      <c r="E23" s="9">
        <f>F23/1.18</f>
        <v>627</v>
      </c>
      <c r="F23" s="10">
        <v>739.86</v>
      </c>
      <c r="G23" s="36">
        <f>F23*D23</f>
        <v>158330.04</v>
      </c>
      <c r="H23" s="36"/>
      <c r="I23" s="9">
        <f>J23/1.18</f>
        <v>625.5000000000001</v>
      </c>
      <c r="J23" s="10">
        <v>738.09</v>
      </c>
      <c r="K23" s="9">
        <f>J23*D23</f>
        <v>157951.26</v>
      </c>
      <c r="L23" s="9">
        <f>M23/1.18</f>
        <v>617</v>
      </c>
      <c r="M23" s="10">
        <v>728.06</v>
      </c>
      <c r="N23" s="10">
        <f>M23*D23</f>
        <v>155804.84</v>
      </c>
      <c r="O23" s="15"/>
      <c r="P23" s="17">
        <f>Q23/1.18</f>
        <v>526.8699904958023</v>
      </c>
      <c r="Q23" s="14">
        <f>R23/D23</f>
        <v>621.7065887850467</v>
      </c>
      <c r="R23" s="14">
        <v>133045.21</v>
      </c>
      <c r="S23" s="15" t="s">
        <v>100</v>
      </c>
      <c r="T23" s="14">
        <v>870.51</v>
      </c>
      <c r="U23" s="14">
        <f>T23*1.18</f>
        <v>1027.2018</v>
      </c>
      <c r="V23" s="14">
        <f>U23*216</f>
        <v>221875.5888</v>
      </c>
    </row>
    <row r="24" spans="1:22" s="4" customFormat="1" ht="62.25" customHeight="1">
      <c r="A24" s="53">
        <v>4</v>
      </c>
      <c r="B24" s="8" t="s">
        <v>49</v>
      </c>
      <c r="C24" s="46"/>
      <c r="D24" s="13"/>
      <c r="E24" s="10"/>
      <c r="F24" s="10"/>
      <c r="G24" s="36"/>
      <c r="H24" s="36"/>
      <c r="I24" s="10"/>
      <c r="J24" s="10"/>
      <c r="K24" s="9"/>
      <c r="L24" s="10"/>
      <c r="M24" s="10"/>
      <c r="N24" s="10"/>
      <c r="O24" s="15"/>
      <c r="P24" s="14"/>
      <c r="Q24" s="12"/>
      <c r="R24" s="14"/>
      <c r="S24" s="15"/>
      <c r="T24" s="14"/>
      <c r="U24" s="12"/>
      <c r="V24" s="14"/>
    </row>
    <row r="25" spans="1:22" s="4" customFormat="1" ht="21.75" customHeight="1">
      <c r="A25" s="64" t="s">
        <v>69</v>
      </c>
      <c r="B25" s="8" t="s">
        <v>50</v>
      </c>
      <c r="C25" s="46"/>
      <c r="D25" s="13">
        <v>25</v>
      </c>
      <c r="E25" s="18">
        <f>F25/1.18</f>
        <v>36.5</v>
      </c>
      <c r="F25" s="10">
        <v>43.07</v>
      </c>
      <c r="G25" s="65">
        <f>F25*D25</f>
        <v>1076.75</v>
      </c>
      <c r="H25" s="65"/>
      <c r="I25" s="9">
        <f aca="true" t="shared" si="0" ref="I25:I32">J25/1.18</f>
        <v>55.70338983050848</v>
      </c>
      <c r="J25" s="10">
        <v>65.73</v>
      </c>
      <c r="K25" s="9">
        <f aca="true" t="shared" si="1" ref="K25:K32">J25*D25</f>
        <v>1643.25</v>
      </c>
      <c r="L25" s="9">
        <f>M25/1.18</f>
        <v>65.70000000000002</v>
      </c>
      <c r="M25" s="9">
        <f>N25/D25</f>
        <v>77.52600000000001</v>
      </c>
      <c r="N25" s="10">
        <v>1938.15</v>
      </c>
      <c r="O25" s="15" t="s">
        <v>93</v>
      </c>
      <c r="P25" s="14">
        <f aca="true" t="shared" si="2" ref="P25:P32">Q25/1.18</f>
        <v>78.79661016949153</v>
      </c>
      <c r="Q25" s="12">
        <v>92.98</v>
      </c>
      <c r="R25" s="14">
        <f>Q25*20</f>
        <v>1859.6000000000001</v>
      </c>
      <c r="S25" s="15"/>
      <c r="T25" s="14">
        <f>89.49</f>
        <v>89.49</v>
      </c>
      <c r="U25" s="14">
        <f aca="true" t="shared" si="3" ref="U25:U32">T25*1.18</f>
        <v>105.59819999999999</v>
      </c>
      <c r="V25" s="14">
        <f aca="true" t="shared" si="4" ref="V25:V41">U25*D25</f>
        <v>2639.955</v>
      </c>
    </row>
    <row r="26" spans="1:22" s="4" customFormat="1" ht="20.25" customHeight="1">
      <c r="A26" s="53" t="s">
        <v>70</v>
      </c>
      <c r="B26" s="8" t="s">
        <v>51</v>
      </c>
      <c r="C26" s="46"/>
      <c r="D26" s="13">
        <v>25</v>
      </c>
      <c r="E26" s="9">
        <f aca="true" t="shared" si="5" ref="E26:E32">F26/1.18</f>
        <v>80.94915254237289</v>
      </c>
      <c r="F26" s="10">
        <v>95.52</v>
      </c>
      <c r="G26" s="65">
        <f aca="true" t="shared" si="6" ref="G26:G31">F26*D26</f>
        <v>2388</v>
      </c>
      <c r="H26" s="65"/>
      <c r="I26" s="9">
        <f t="shared" si="0"/>
        <v>78.00000000000001</v>
      </c>
      <c r="J26" s="10">
        <v>92.04</v>
      </c>
      <c r="K26" s="9">
        <f t="shared" si="1"/>
        <v>2301</v>
      </c>
      <c r="L26" s="18">
        <f>M26/1.18</f>
        <v>69.30000000000001</v>
      </c>
      <c r="M26" s="10">
        <f>N26/D26</f>
        <v>81.774</v>
      </c>
      <c r="N26" s="10">
        <v>2044.35</v>
      </c>
      <c r="O26" s="15" t="s">
        <v>93</v>
      </c>
      <c r="P26" s="14">
        <f t="shared" si="2"/>
        <v>78.79661016949153</v>
      </c>
      <c r="Q26" s="12">
        <v>92.98</v>
      </c>
      <c r="R26" s="14">
        <f>Q26*20</f>
        <v>1859.6000000000001</v>
      </c>
      <c r="S26" s="15"/>
      <c r="T26" s="14">
        <v>102.72</v>
      </c>
      <c r="U26" s="14">
        <f t="shared" si="3"/>
        <v>121.2096</v>
      </c>
      <c r="V26" s="14">
        <f t="shared" si="4"/>
        <v>3030.24</v>
      </c>
    </row>
    <row r="27" spans="1:22" s="4" customFormat="1" ht="21" customHeight="1">
      <c r="A27" s="64" t="s">
        <v>71</v>
      </c>
      <c r="B27" s="8" t="s">
        <v>52</v>
      </c>
      <c r="C27" s="46"/>
      <c r="D27" s="13">
        <v>75</v>
      </c>
      <c r="E27" s="9">
        <f t="shared" si="5"/>
        <v>58</v>
      </c>
      <c r="F27" s="10">
        <v>68.44</v>
      </c>
      <c r="G27" s="65">
        <f t="shared" si="6"/>
        <v>5133</v>
      </c>
      <c r="H27" s="65"/>
      <c r="I27" s="18">
        <f t="shared" si="0"/>
        <v>57.60169491525424</v>
      </c>
      <c r="J27" s="10">
        <v>67.97</v>
      </c>
      <c r="K27" s="9">
        <f t="shared" si="1"/>
        <v>5097.75</v>
      </c>
      <c r="L27" s="9">
        <f>M27/1.18</f>
        <v>82.80000000000001</v>
      </c>
      <c r="M27" s="9">
        <f>N27/D27</f>
        <v>97.70400000000001</v>
      </c>
      <c r="N27" s="9">
        <v>7327.8</v>
      </c>
      <c r="O27" s="15" t="s">
        <v>94</v>
      </c>
      <c r="P27" s="14">
        <f t="shared" si="2"/>
        <v>64.23728813559322</v>
      </c>
      <c r="Q27" s="14">
        <v>75.8</v>
      </c>
      <c r="R27" s="14">
        <f>Q27*80</f>
        <v>6064</v>
      </c>
      <c r="S27" s="15"/>
      <c r="T27" s="14">
        <v>129.16</v>
      </c>
      <c r="U27" s="14">
        <f t="shared" si="3"/>
        <v>152.40879999999999</v>
      </c>
      <c r="V27" s="14">
        <f t="shared" si="4"/>
        <v>11430.659999999998</v>
      </c>
    </row>
    <row r="28" spans="1:22" s="4" customFormat="1" ht="21" customHeight="1">
      <c r="A28" s="53" t="s">
        <v>72</v>
      </c>
      <c r="B28" s="8" t="s">
        <v>53</v>
      </c>
      <c r="C28" s="46"/>
      <c r="D28" s="13">
        <v>80</v>
      </c>
      <c r="E28" s="9">
        <f t="shared" si="5"/>
        <v>94.39830508474577</v>
      </c>
      <c r="F28" s="10">
        <v>111.39</v>
      </c>
      <c r="G28" s="65">
        <f t="shared" si="6"/>
        <v>8911.2</v>
      </c>
      <c r="H28" s="65"/>
      <c r="I28" s="9">
        <f t="shared" si="0"/>
        <v>91.5</v>
      </c>
      <c r="J28" s="10">
        <v>107.97</v>
      </c>
      <c r="K28" s="9">
        <f t="shared" si="1"/>
        <v>8637.6</v>
      </c>
      <c r="L28" s="9">
        <f>M28/1.18</f>
        <v>92.7</v>
      </c>
      <c r="M28" s="9">
        <f>N28/D28</f>
        <v>109.386</v>
      </c>
      <c r="N28" s="9">
        <v>8750.88</v>
      </c>
      <c r="O28" s="15"/>
      <c r="P28" s="17">
        <f t="shared" si="2"/>
        <v>75.9</v>
      </c>
      <c r="Q28" s="14">
        <f>R28/D28</f>
        <v>89.562</v>
      </c>
      <c r="R28" s="14">
        <v>7164.96</v>
      </c>
      <c r="S28" s="15"/>
      <c r="T28" s="14">
        <v>134.24</v>
      </c>
      <c r="U28" s="14">
        <f t="shared" si="3"/>
        <v>158.4032</v>
      </c>
      <c r="V28" s="14">
        <f t="shared" si="4"/>
        <v>12672.256</v>
      </c>
    </row>
    <row r="29" spans="1:22" s="4" customFormat="1" ht="18.75" customHeight="1">
      <c r="A29" s="64" t="s">
        <v>73</v>
      </c>
      <c r="B29" s="8" t="s">
        <v>54</v>
      </c>
      <c r="C29" s="46"/>
      <c r="D29" s="13">
        <v>50</v>
      </c>
      <c r="E29" s="9">
        <f t="shared" si="5"/>
        <v>113.50000000000001</v>
      </c>
      <c r="F29" s="10">
        <v>133.93</v>
      </c>
      <c r="G29" s="65">
        <f t="shared" si="6"/>
        <v>6696.5</v>
      </c>
      <c r="H29" s="65"/>
      <c r="I29" s="9">
        <f t="shared" si="0"/>
        <v>110.20338983050847</v>
      </c>
      <c r="J29" s="10">
        <v>130.04</v>
      </c>
      <c r="K29" s="9">
        <f t="shared" si="1"/>
        <v>6502</v>
      </c>
      <c r="L29" s="36" t="s">
        <v>102</v>
      </c>
      <c r="M29" s="36"/>
      <c r="N29" s="36"/>
      <c r="O29" s="15" t="s">
        <v>95</v>
      </c>
      <c r="P29" s="17">
        <f t="shared" si="2"/>
        <v>79.78813559322035</v>
      </c>
      <c r="Q29" s="14">
        <v>94.15</v>
      </c>
      <c r="R29" s="14">
        <f>Q29*60</f>
        <v>5649</v>
      </c>
      <c r="S29" s="15"/>
      <c r="T29" s="14">
        <v>197.29</v>
      </c>
      <c r="U29" s="14">
        <f t="shared" si="3"/>
        <v>232.80219999999997</v>
      </c>
      <c r="V29" s="14">
        <f t="shared" si="4"/>
        <v>11640.109999999999</v>
      </c>
    </row>
    <row r="30" spans="1:22" s="4" customFormat="1" ht="18.75" customHeight="1">
      <c r="A30" s="53" t="s">
        <v>74</v>
      </c>
      <c r="B30" s="8" t="s">
        <v>55</v>
      </c>
      <c r="C30" s="46"/>
      <c r="D30" s="13">
        <v>10</v>
      </c>
      <c r="E30" s="9">
        <f t="shared" si="5"/>
        <v>190.5</v>
      </c>
      <c r="F30" s="10">
        <v>224.79</v>
      </c>
      <c r="G30" s="65">
        <f t="shared" si="6"/>
        <v>2247.9</v>
      </c>
      <c r="H30" s="65"/>
      <c r="I30" s="18">
        <f t="shared" si="0"/>
        <v>186.5</v>
      </c>
      <c r="J30" s="10">
        <v>220.07</v>
      </c>
      <c r="K30" s="9">
        <f t="shared" si="1"/>
        <v>2200.7</v>
      </c>
      <c r="L30" s="36" t="s">
        <v>102</v>
      </c>
      <c r="M30" s="36"/>
      <c r="N30" s="36"/>
      <c r="O30" s="15" t="s">
        <v>93</v>
      </c>
      <c r="P30" s="14">
        <f t="shared" si="2"/>
        <v>274.6864406779661</v>
      </c>
      <c r="Q30" s="14">
        <v>324.13</v>
      </c>
      <c r="R30" s="14">
        <f>Q30*20</f>
        <v>6482.6</v>
      </c>
      <c r="S30" s="15"/>
      <c r="T30" s="14">
        <v>305.09</v>
      </c>
      <c r="U30" s="14">
        <f t="shared" si="3"/>
        <v>360.0062</v>
      </c>
      <c r="V30" s="14">
        <f t="shared" si="4"/>
        <v>3600.062</v>
      </c>
    </row>
    <row r="31" spans="1:22" s="4" customFormat="1" ht="21" customHeight="1">
      <c r="A31" s="64" t="s">
        <v>75</v>
      </c>
      <c r="B31" s="8" t="s">
        <v>56</v>
      </c>
      <c r="C31" s="46"/>
      <c r="D31" s="13">
        <v>10</v>
      </c>
      <c r="E31" s="9">
        <f t="shared" si="5"/>
        <v>311.5</v>
      </c>
      <c r="F31" s="10">
        <v>367.57</v>
      </c>
      <c r="G31" s="65">
        <f t="shared" si="6"/>
        <v>3675.7</v>
      </c>
      <c r="H31" s="65"/>
      <c r="I31" s="18">
        <f t="shared" si="0"/>
        <v>254.50000000000003</v>
      </c>
      <c r="J31" s="10">
        <v>300.31</v>
      </c>
      <c r="K31" s="9">
        <f t="shared" si="1"/>
        <v>3003.1</v>
      </c>
      <c r="L31" s="9">
        <f>M31/1.18</f>
        <v>259.2</v>
      </c>
      <c r="M31" s="9">
        <f>N31/D31</f>
        <v>305.856</v>
      </c>
      <c r="N31" s="10">
        <v>3058.56</v>
      </c>
      <c r="O31" s="15" t="s">
        <v>93</v>
      </c>
      <c r="P31" s="14">
        <f t="shared" si="2"/>
        <v>329.9491525423729</v>
      </c>
      <c r="Q31" s="14">
        <v>389.34</v>
      </c>
      <c r="R31" s="14">
        <f>Q31*20</f>
        <v>7786.799999999999</v>
      </c>
      <c r="S31" s="15"/>
      <c r="T31" s="14">
        <v>335.6</v>
      </c>
      <c r="U31" s="14">
        <f t="shared" si="3"/>
        <v>396.008</v>
      </c>
      <c r="V31" s="14">
        <f t="shared" si="4"/>
        <v>3960.08</v>
      </c>
    </row>
    <row r="32" spans="1:22" s="4" customFormat="1" ht="57" customHeight="1">
      <c r="A32" s="53">
        <v>5</v>
      </c>
      <c r="B32" s="8" t="s">
        <v>106</v>
      </c>
      <c r="C32" s="46"/>
      <c r="D32" s="13">
        <v>40</v>
      </c>
      <c r="E32" s="9">
        <f t="shared" si="5"/>
        <v>74.20338983050848</v>
      </c>
      <c r="F32" s="10">
        <v>87.56</v>
      </c>
      <c r="G32" s="35">
        <f>F32*D32</f>
        <v>3502.4</v>
      </c>
      <c r="H32" s="35"/>
      <c r="I32" s="9">
        <f t="shared" si="0"/>
        <v>74.60169491525424</v>
      </c>
      <c r="J32" s="10">
        <v>88.03</v>
      </c>
      <c r="K32" s="9">
        <f t="shared" si="1"/>
        <v>3521.2</v>
      </c>
      <c r="L32" s="10">
        <f>M32/1.18</f>
        <v>126.00000000000001</v>
      </c>
      <c r="M32" s="10">
        <v>148.68</v>
      </c>
      <c r="N32" s="10">
        <f>M32*D32</f>
        <v>5947.200000000001</v>
      </c>
      <c r="O32" s="15"/>
      <c r="P32" s="17">
        <f t="shared" si="2"/>
        <v>64.6</v>
      </c>
      <c r="Q32" s="14">
        <f>R32/D32</f>
        <v>76.228</v>
      </c>
      <c r="R32" s="14">
        <v>3049.12</v>
      </c>
      <c r="S32" s="15"/>
      <c r="T32" s="14">
        <v>91.53</v>
      </c>
      <c r="U32" s="14">
        <f t="shared" si="3"/>
        <v>108.0054</v>
      </c>
      <c r="V32" s="14">
        <f t="shared" si="4"/>
        <v>4320.215999999999</v>
      </c>
    </row>
    <row r="33" spans="1:22" s="4" customFormat="1" ht="18.75">
      <c r="A33" s="53">
        <v>6</v>
      </c>
      <c r="B33" s="8" t="s">
        <v>57</v>
      </c>
      <c r="C33" s="46" t="s">
        <v>84</v>
      </c>
      <c r="D33" s="13"/>
      <c r="E33" s="10"/>
      <c r="F33" s="10"/>
      <c r="G33" s="36"/>
      <c r="H33" s="36"/>
      <c r="I33" s="10"/>
      <c r="J33" s="10"/>
      <c r="K33" s="9"/>
      <c r="L33" s="10"/>
      <c r="M33" s="10"/>
      <c r="N33" s="10"/>
      <c r="O33" s="15"/>
      <c r="P33" s="14"/>
      <c r="Q33" s="12"/>
      <c r="R33" s="14"/>
      <c r="S33" s="15"/>
      <c r="T33" s="14"/>
      <c r="U33" s="12"/>
      <c r="V33" s="14">
        <f t="shared" si="4"/>
        <v>0</v>
      </c>
    </row>
    <row r="34" spans="1:22" s="4" customFormat="1" ht="20.25" customHeight="1">
      <c r="A34" s="53" t="s">
        <v>76</v>
      </c>
      <c r="B34" s="8" t="s">
        <v>58</v>
      </c>
      <c r="C34" s="46"/>
      <c r="D34" s="13">
        <v>20</v>
      </c>
      <c r="E34" s="10">
        <f>F34/1.18</f>
        <v>200.5</v>
      </c>
      <c r="F34" s="10">
        <v>236.59</v>
      </c>
      <c r="G34" s="35">
        <f>F34*D34</f>
        <v>4731.8</v>
      </c>
      <c r="H34" s="35"/>
      <c r="I34" s="19">
        <f aca="true" t="shared" si="7" ref="I34:I41">J34/1.18</f>
        <v>114.50000000000001</v>
      </c>
      <c r="J34" s="10">
        <v>135.11</v>
      </c>
      <c r="K34" s="9">
        <f aca="true" t="shared" si="8" ref="K34:K41">J34*D34</f>
        <v>2702.2000000000003</v>
      </c>
      <c r="L34" s="9">
        <f>M34/1.18</f>
        <v>115.36016949152543</v>
      </c>
      <c r="M34" s="9">
        <f aca="true" t="shared" si="9" ref="M34:M41">N34/D34</f>
        <v>136.125</v>
      </c>
      <c r="N34" s="9">
        <v>2722.5</v>
      </c>
      <c r="O34" s="15"/>
      <c r="P34" s="14">
        <f aca="true" t="shared" si="10" ref="P34:P41">Q34/1.18</f>
        <v>128.79999999999998</v>
      </c>
      <c r="Q34" s="14">
        <f>R34/D34</f>
        <v>151.98399999999998</v>
      </c>
      <c r="R34" s="14">
        <v>3039.68</v>
      </c>
      <c r="S34" s="15"/>
      <c r="T34" s="14">
        <v>116.95</v>
      </c>
      <c r="U34" s="14">
        <f aca="true" t="shared" si="11" ref="U34:U41">T34*1.18</f>
        <v>138.001</v>
      </c>
      <c r="V34" s="14">
        <f t="shared" si="4"/>
        <v>2760.02</v>
      </c>
    </row>
    <row r="35" spans="1:22" s="4" customFormat="1" ht="20.25" customHeight="1">
      <c r="A35" s="53" t="s">
        <v>77</v>
      </c>
      <c r="B35" s="8" t="s">
        <v>59</v>
      </c>
      <c r="C35" s="46"/>
      <c r="D35" s="13">
        <v>25</v>
      </c>
      <c r="E35" s="9">
        <f aca="true" t="shared" si="12" ref="E35:E41">F35/1.18</f>
        <v>144.15254237288136</v>
      </c>
      <c r="F35" s="10">
        <v>170.1</v>
      </c>
      <c r="G35" s="35">
        <f aca="true" t="shared" si="13" ref="G35:G41">F35*D35</f>
        <v>4252.5</v>
      </c>
      <c r="H35" s="35"/>
      <c r="I35" s="10">
        <f t="shared" si="7"/>
        <v>114.50000000000001</v>
      </c>
      <c r="J35" s="10">
        <v>135.11</v>
      </c>
      <c r="K35" s="9">
        <f t="shared" si="8"/>
        <v>3377.7500000000005</v>
      </c>
      <c r="L35" s="9">
        <f aca="true" t="shared" si="14" ref="L35:L41">M35/1.18</f>
        <v>115.36</v>
      </c>
      <c r="M35" s="9">
        <f t="shared" si="9"/>
        <v>136.1248</v>
      </c>
      <c r="N35" s="9">
        <v>3403.12</v>
      </c>
      <c r="O35" s="15"/>
      <c r="P35" s="17">
        <f t="shared" si="10"/>
        <v>109.01694915254237</v>
      </c>
      <c r="Q35" s="12">
        <v>128.64</v>
      </c>
      <c r="R35" s="14">
        <v>3216.09</v>
      </c>
      <c r="S35" s="15"/>
      <c r="T35" s="14">
        <v>116.95</v>
      </c>
      <c r="U35" s="12">
        <f t="shared" si="11"/>
        <v>138.001</v>
      </c>
      <c r="V35" s="14">
        <f t="shared" si="4"/>
        <v>3450.025</v>
      </c>
    </row>
    <row r="36" spans="1:22" s="4" customFormat="1" ht="20.25" customHeight="1">
      <c r="A36" s="53" t="s">
        <v>78</v>
      </c>
      <c r="B36" s="8" t="s">
        <v>60</v>
      </c>
      <c r="C36" s="46"/>
      <c r="D36" s="13">
        <v>30</v>
      </c>
      <c r="E36" s="9">
        <f t="shared" si="12"/>
        <v>135.79661016949154</v>
      </c>
      <c r="F36" s="10">
        <v>160.24</v>
      </c>
      <c r="G36" s="35">
        <f t="shared" si="13"/>
        <v>4807.200000000001</v>
      </c>
      <c r="H36" s="35"/>
      <c r="I36" s="10">
        <f t="shared" si="7"/>
        <v>114.50000000000001</v>
      </c>
      <c r="J36" s="10">
        <v>135.11</v>
      </c>
      <c r="K36" s="9">
        <f t="shared" si="8"/>
        <v>4053.3</v>
      </c>
      <c r="L36" s="9">
        <f t="shared" si="14"/>
        <v>115.35988700564971</v>
      </c>
      <c r="M36" s="9">
        <f t="shared" si="9"/>
        <v>136.12466666666666</v>
      </c>
      <c r="N36" s="9">
        <v>4083.74</v>
      </c>
      <c r="O36" s="15"/>
      <c r="P36" s="17">
        <f t="shared" si="10"/>
        <v>100.85988700564972</v>
      </c>
      <c r="Q36" s="14">
        <f>R36/D36</f>
        <v>119.01466666666667</v>
      </c>
      <c r="R36" s="14">
        <v>3570.44</v>
      </c>
      <c r="S36" s="15"/>
      <c r="T36" s="14">
        <v>116.95</v>
      </c>
      <c r="U36" s="12">
        <f t="shared" si="11"/>
        <v>138.001</v>
      </c>
      <c r="V36" s="14">
        <f t="shared" si="4"/>
        <v>4140.03</v>
      </c>
    </row>
    <row r="37" spans="1:22" s="4" customFormat="1" ht="18" customHeight="1">
      <c r="A37" s="53" t="s">
        <v>79</v>
      </c>
      <c r="B37" s="8" t="s">
        <v>61</v>
      </c>
      <c r="C37" s="46"/>
      <c r="D37" s="13">
        <v>30</v>
      </c>
      <c r="E37" s="9">
        <f t="shared" si="12"/>
        <v>131.59322033898306</v>
      </c>
      <c r="F37" s="10">
        <v>155.28</v>
      </c>
      <c r="G37" s="35">
        <f t="shared" si="13"/>
        <v>4658.4</v>
      </c>
      <c r="H37" s="35"/>
      <c r="I37" s="10">
        <f t="shared" si="7"/>
        <v>114.50000000000001</v>
      </c>
      <c r="J37" s="10">
        <v>135.11</v>
      </c>
      <c r="K37" s="9">
        <f t="shared" si="8"/>
        <v>4053.3</v>
      </c>
      <c r="L37" s="9">
        <f t="shared" si="14"/>
        <v>115.35988700564971</v>
      </c>
      <c r="M37" s="9">
        <f t="shared" si="9"/>
        <v>136.12466666666666</v>
      </c>
      <c r="N37" s="9">
        <v>4083.74</v>
      </c>
      <c r="O37" s="15"/>
      <c r="P37" s="17">
        <f t="shared" si="10"/>
        <v>99.70988700564973</v>
      </c>
      <c r="Q37" s="14">
        <f>R37/D37</f>
        <v>117.65766666666667</v>
      </c>
      <c r="R37" s="14">
        <v>3529.73</v>
      </c>
      <c r="S37" s="15"/>
      <c r="T37" s="14">
        <v>116.95</v>
      </c>
      <c r="U37" s="14">
        <f t="shared" si="11"/>
        <v>138.001</v>
      </c>
      <c r="V37" s="14">
        <f t="shared" si="4"/>
        <v>4140.03</v>
      </c>
    </row>
    <row r="38" spans="1:22" s="4" customFormat="1" ht="18" customHeight="1">
      <c r="A38" s="53" t="s">
        <v>80</v>
      </c>
      <c r="B38" s="8" t="s">
        <v>62</v>
      </c>
      <c r="C38" s="46"/>
      <c r="D38" s="13">
        <v>20</v>
      </c>
      <c r="E38" s="9">
        <f t="shared" si="12"/>
        <v>130.1949152542373</v>
      </c>
      <c r="F38" s="10">
        <v>153.63</v>
      </c>
      <c r="G38" s="35">
        <f t="shared" si="13"/>
        <v>3072.6</v>
      </c>
      <c r="H38" s="35"/>
      <c r="I38" s="10">
        <f t="shared" si="7"/>
        <v>114.50000000000001</v>
      </c>
      <c r="J38" s="10">
        <v>135.11</v>
      </c>
      <c r="K38" s="9">
        <f t="shared" si="8"/>
        <v>2702.2000000000003</v>
      </c>
      <c r="L38" s="9">
        <f t="shared" si="14"/>
        <v>115.36016949152543</v>
      </c>
      <c r="M38" s="9">
        <f t="shared" si="9"/>
        <v>136.125</v>
      </c>
      <c r="N38" s="9">
        <v>2722.5</v>
      </c>
      <c r="O38" s="15"/>
      <c r="P38" s="17">
        <f t="shared" si="10"/>
        <v>99.35974576271185</v>
      </c>
      <c r="Q38" s="14">
        <f>R38/D38</f>
        <v>117.24449999999999</v>
      </c>
      <c r="R38" s="14">
        <v>2344.89</v>
      </c>
      <c r="S38" s="15"/>
      <c r="T38" s="14">
        <v>116.95</v>
      </c>
      <c r="U38" s="14">
        <f t="shared" si="11"/>
        <v>138.001</v>
      </c>
      <c r="V38" s="14">
        <f t="shared" si="4"/>
        <v>2760.02</v>
      </c>
    </row>
    <row r="39" spans="1:22" s="4" customFormat="1" ht="18" customHeight="1">
      <c r="A39" s="53" t="s">
        <v>81</v>
      </c>
      <c r="B39" s="8" t="s">
        <v>63</v>
      </c>
      <c r="C39" s="46"/>
      <c r="D39" s="13">
        <v>45</v>
      </c>
      <c r="E39" s="9">
        <f t="shared" si="12"/>
        <v>130.1949152542373</v>
      </c>
      <c r="F39" s="10">
        <v>153.63</v>
      </c>
      <c r="G39" s="36">
        <f t="shared" si="13"/>
        <v>6913.349999999999</v>
      </c>
      <c r="H39" s="36"/>
      <c r="I39" s="10">
        <f t="shared" si="7"/>
        <v>114.50000000000001</v>
      </c>
      <c r="J39" s="10">
        <v>135.11</v>
      </c>
      <c r="K39" s="9">
        <f t="shared" si="8"/>
        <v>6079.950000000001</v>
      </c>
      <c r="L39" s="9">
        <f t="shared" si="14"/>
        <v>115.36007532956685</v>
      </c>
      <c r="M39" s="9">
        <f t="shared" si="9"/>
        <v>136.12488888888888</v>
      </c>
      <c r="N39" s="9">
        <v>6125.62</v>
      </c>
      <c r="O39" s="15"/>
      <c r="P39" s="17">
        <f t="shared" si="10"/>
        <v>98.67005649717515</v>
      </c>
      <c r="Q39" s="14">
        <f>R39/D39</f>
        <v>116.43066666666667</v>
      </c>
      <c r="R39" s="14">
        <v>5239.38</v>
      </c>
      <c r="S39" s="15"/>
      <c r="T39" s="14">
        <v>116.95</v>
      </c>
      <c r="U39" s="14">
        <f t="shared" si="11"/>
        <v>138.001</v>
      </c>
      <c r="V39" s="14">
        <f t="shared" si="4"/>
        <v>6210.045</v>
      </c>
    </row>
    <row r="40" spans="1:22" s="4" customFormat="1" ht="24.75" customHeight="1">
      <c r="A40" s="53" t="s">
        <v>82</v>
      </c>
      <c r="B40" s="8" t="s">
        <v>64</v>
      </c>
      <c r="C40" s="46"/>
      <c r="D40" s="13">
        <v>30</v>
      </c>
      <c r="E40" s="9">
        <f t="shared" si="12"/>
        <v>130.1949152542373</v>
      </c>
      <c r="F40" s="10">
        <v>153.63</v>
      </c>
      <c r="G40" s="35">
        <f t="shared" si="13"/>
        <v>4608.9</v>
      </c>
      <c r="H40" s="35"/>
      <c r="I40" s="10">
        <f t="shared" si="7"/>
        <v>114.50000000000001</v>
      </c>
      <c r="J40" s="10">
        <v>135.11</v>
      </c>
      <c r="K40" s="9">
        <f t="shared" si="8"/>
        <v>4053.3</v>
      </c>
      <c r="L40" s="9">
        <f t="shared" si="14"/>
        <v>115.35988700564971</v>
      </c>
      <c r="M40" s="9">
        <f t="shared" si="9"/>
        <v>136.12466666666666</v>
      </c>
      <c r="N40" s="9">
        <v>4083.74</v>
      </c>
      <c r="O40" s="15"/>
      <c r="P40" s="17">
        <f t="shared" si="10"/>
        <v>98.78813559322033</v>
      </c>
      <c r="Q40" s="12">
        <v>116.57</v>
      </c>
      <c r="R40" s="14">
        <v>3497.17</v>
      </c>
      <c r="S40" s="15"/>
      <c r="T40" s="14">
        <v>116.95</v>
      </c>
      <c r="U40" s="14">
        <f t="shared" si="11"/>
        <v>138.001</v>
      </c>
      <c r="V40" s="14">
        <f t="shared" si="4"/>
        <v>4140.03</v>
      </c>
    </row>
    <row r="41" spans="1:22" s="4" customFormat="1" ht="18.75" customHeight="1">
      <c r="A41" s="53" t="s">
        <v>83</v>
      </c>
      <c r="B41" s="8" t="s">
        <v>65</v>
      </c>
      <c r="C41" s="46"/>
      <c r="D41" s="13">
        <v>15</v>
      </c>
      <c r="E41" s="9">
        <f t="shared" si="12"/>
        <v>130.1949152542373</v>
      </c>
      <c r="F41" s="10">
        <v>153.63</v>
      </c>
      <c r="G41" s="36">
        <f t="shared" si="13"/>
        <v>2304.45</v>
      </c>
      <c r="H41" s="36"/>
      <c r="I41" s="10">
        <f t="shared" si="7"/>
        <v>114.50000000000001</v>
      </c>
      <c r="J41" s="10">
        <v>135.11</v>
      </c>
      <c r="K41" s="9">
        <f t="shared" si="8"/>
        <v>2026.65</v>
      </c>
      <c r="L41" s="9">
        <f t="shared" si="14"/>
        <v>115.35988700564971</v>
      </c>
      <c r="M41" s="9">
        <f t="shared" si="9"/>
        <v>136.12466666666666</v>
      </c>
      <c r="N41" s="9">
        <v>2041.87</v>
      </c>
      <c r="O41" s="15"/>
      <c r="P41" s="17">
        <f t="shared" si="10"/>
        <v>98.67005649717515</v>
      </c>
      <c r="Q41" s="14">
        <f>R41/D41</f>
        <v>116.43066666666667</v>
      </c>
      <c r="R41" s="14">
        <v>1746.46</v>
      </c>
      <c r="S41" s="15"/>
      <c r="T41" s="14">
        <v>116.95</v>
      </c>
      <c r="U41" s="14">
        <f t="shared" si="11"/>
        <v>138.001</v>
      </c>
      <c r="V41" s="14">
        <f t="shared" si="4"/>
        <v>2070.015</v>
      </c>
    </row>
    <row r="42" spans="1:22" s="4" customFormat="1" ht="18.75" customHeight="1">
      <c r="A42" s="53"/>
      <c r="B42" s="32" t="s">
        <v>107</v>
      </c>
      <c r="C42" s="31"/>
      <c r="D42" s="13"/>
      <c r="E42" s="9"/>
      <c r="F42" s="10"/>
      <c r="G42" s="10"/>
      <c r="H42" s="10"/>
      <c r="I42" s="10"/>
      <c r="J42" s="10"/>
      <c r="K42" s="9"/>
      <c r="L42" s="9"/>
      <c r="M42" s="9"/>
      <c r="N42" s="9"/>
      <c r="O42" s="15"/>
      <c r="P42" s="17"/>
      <c r="Q42" s="14"/>
      <c r="R42" s="33">
        <v>15000</v>
      </c>
      <c r="S42" s="15"/>
      <c r="T42" s="14"/>
      <c r="U42" s="14"/>
      <c r="V42" s="14"/>
    </row>
    <row r="43" spans="1:22" s="4" customFormat="1" ht="18.75">
      <c r="A43" s="56"/>
      <c r="B43" s="66" t="s">
        <v>108</v>
      </c>
      <c r="C43" s="31"/>
      <c r="D43" s="31"/>
      <c r="E43" s="66"/>
      <c r="F43" s="66"/>
      <c r="G43" s="67">
        <f>SUM(G18:H19,G21:H23,G25:H32,G34:H41)</f>
        <v>272920.43000000005</v>
      </c>
      <c r="H43" s="67"/>
      <c r="I43" s="15"/>
      <c r="J43" s="66"/>
      <c r="K43" s="68">
        <f>SUM(K18:K19,K21:K23,K25:K32,K34:K41)</f>
        <v>260847.08000000005</v>
      </c>
      <c r="L43" s="33"/>
      <c r="M43" s="33"/>
      <c r="N43" s="69">
        <f>SUM(N18:N19,N21:N23,N25:N32,N34:N41)</f>
        <v>262166.73</v>
      </c>
      <c r="O43" s="33"/>
      <c r="P43" s="33"/>
      <c r="Q43" s="33"/>
      <c r="R43" s="69">
        <f>SUM(R18:R19,R21:R23,R25:R32,R34:R42)</f>
        <v>246626.36000000002</v>
      </c>
      <c r="S43" s="33"/>
      <c r="T43" s="33"/>
      <c r="U43" s="33"/>
      <c r="V43" s="69">
        <f>SUM(V18:V19,V21:V23,V25:V32,V34:V41)</f>
        <v>361483.7370000001</v>
      </c>
    </row>
    <row r="44" spans="1:22" s="4" customFormat="1" ht="29.25" customHeight="1">
      <c r="A44" s="51" t="s">
        <v>110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s="4" customFormat="1" ht="6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s="4" customFormat="1" ht="23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18" ht="19.5" customHeight="1">
      <c r="A47" s="70" t="s">
        <v>29</v>
      </c>
      <c r="B47" s="71"/>
      <c r="C47" s="71"/>
      <c r="D47" s="71"/>
      <c r="E47" s="71"/>
      <c r="F47" s="71"/>
      <c r="G47" s="71"/>
      <c r="H47" s="71"/>
      <c r="I47" s="71"/>
      <c r="J47" s="72"/>
      <c r="K47" s="22"/>
      <c r="L47" s="23"/>
      <c r="M47" s="24"/>
      <c r="N47" s="2"/>
      <c r="O47" s="2"/>
      <c r="P47" s="2"/>
      <c r="Q47" s="2"/>
      <c r="R47" s="2"/>
    </row>
    <row r="48" spans="1:18" ht="24.75" customHeight="1">
      <c r="A48" s="37" t="s">
        <v>30</v>
      </c>
      <c r="B48" s="38"/>
      <c r="C48" s="38"/>
      <c r="D48" s="38"/>
      <c r="E48" s="38"/>
      <c r="F48" s="38"/>
      <c r="G48" s="39"/>
      <c r="H48" s="47" t="s">
        <v>31</v>
      </c>
      <c r="I48" s="48"/>
      <c r="J48" s="49"/>
      <c r="K48" s="25"/>
      <c r="L48" s="26"/>
      <c r="M48" s="24"/>
      <c r="N48" s="2"/>
      <c r="O48" s="2"/>
      <c r="P48" s="2"/>
      <c r="Q48" s="2"/>
      <c r="R48" s="2"/>
    </row>
    <row r="49" spans="1:18" ht="24.75" customHeight="1">
      <c r="A49" s="37" t="s">
        <v>32</v>
      </c>
      <c r="B49" s="38"/>
      <c r="C49" s="38"/>
      <c r="D49" s="38"/>
      <c r="E49" s="38"/>
      <c r="F49" s="38"/>
      <c r="G49" s="39"/>
      <c r="H49" s="47" t="s">
        <v>33</v>
      </c>
      <c r="I49" s="48"/>
      <c r="J49" s="49"/>
      <c r="K49" s="25"/>
      <c r="L49" s="26"/>
      <c r="M49" s="24"/>
      <c r="N49" s="2"/>
      <c r="O49" s="2"/>
      <c r="P49" s="2"/>
      <c r="Q49" s="2"/>
      <c r="R49" s="2"/>
    </row>
    <row r="50" spans="1:18" ht="24.75" customHeight="1">
      <c r="A50" s="37" t="s">
        <v>34</v>
      </c>
      <c r="B50" s="38"/>
      <c r="C50" s="38"/>
      <c r="D50" s="38"/>
      <c r="E50" s="38"/>
      <c r="F50" s="38"/>
      <c r="G50" s="39"/>
      <c r="H50" s="47" t="s">
        <v>35</v>
      </c>
      <c r="I50" s="48"/>
      <c r="J50" s="49"/>
      <c r="K50" s="25"/>
      <c r="L50" s="26"/>
      <c r="M50" s="24"/>
      <c r="N50" s="2"/>
      <c r="O50" s="2"/>
      <c r="P50" s="2"/>
      <c r="Q50" s="2"/>
      <c r="R50" s="2"/>
    </row>
    <row r="51" spans="1:18" ht="24.75" customHeight="1">
      <c r="A51" s="37" t="s">
        <v>36</v>
      </c>
      <c r="B51" s="38"/>
      <c r="C51" s="38"/>
      <c r="D51" s="38"/>
      <c r="E51" s="38"/>
      <c r="F51" s="38"/>
      <c r="G51" s="39"/>
      <c r="H51" s="47" t="s">
        <v>37</v>
      </c>
      <c r="I51" s="48"/>
      <c r="J51" s="49"/>
      <c r="K51" s="25"/>
      <c r="L51" s="26"/>
      <c r="M51" s="24"/>
      <c r="N51" s="2"/>
      <c r="O51" s="2"/>
      <c r="P51" s="2"/>
      <c r="Q51" s="2"/>
      <c r="R51" s="2"/>
    </row>
    <row r="52" spans="1:18" ht="24.75" customHeight="1">
      <c r="A52" s="37" t="s">
        <v>38</v>
      </c>
      <c r="B52" s="38"/>
      <c r="C52" s="38"/>
      <c r="D52" s="38"/>
      <c r="E52" s="38"/>
      <c r="F52" s="38"/>
      <c r="G52" s="39"/>
      <c r="H52" s="40" t="s">
        <v>105</v>
      </c>
      <c r="I52" s="41"/>
      <c r="J52" s="42"/>
      <c r="K52" s="25"/>
      <c r="L52" s="26"/>
      <c r="M52" s="24"/>
      <c r="N52" s="2"/>
      <c r="O52" s="2"/>
      <c r="P52" s="2"/>
      <c r="Q52" s="2"/>
      <c r="R52" s="2"/>
    </row>
    <row r="53" spans="1:18" ht="24.75" customHeight="1">
      <c r="A53" s="37" t="s">
        <v>104</v>
      </c>
      <c r="B53" s="38"/>
      <c r="C53" s="38"/>
      <c r="D53" s="38"/>
      <c r="E53" s="38"/>
      <c r="F53" s="38"/>
      <c r="G53" s="39"/>
      <c r="H53" s="43" t="s">
        <v>39</v>
      </c>
      <c r="I53" s="44"/>
      <c r="J53" s="45"/>
      <c r="K53" s="25"/>
      <c r="L53" s="26"/>
      <c r="M53" s="24"/>
      <c r="N53" s="2"/>
      <c r="O53" s="2"/>
      <c r="P53" s="2"/>
      <c r="Q53" s="2"/>
      <c r="R53" s="2"/>
    </row>
    <row r="54" spans="1:18" ht="18.75">
      <c r="A54" s="34" t="s">
        <v>40</v>
      </c>
      <c r="B54" s="34"/>
      <c r="C54" s="34"/>
      <c r="D54" s="34"/>
      <c r="E54" s="34"/>
      <c r="F54" s="27"/>
      <c r="G54" s="27"/>
      <c r="H54" s="28"/>
      <c r="I54" s="29"/>
      <c r="J54" s="29"/>
      <c r="K54" s="29"/>
      <c r="L54" s="29"/>
      <c r="M54" s="30"/>
      <c r="N54" s="2"/>
      <c r="O54" s="2"/>
      <c r="P54" s="2"/>
      <c r="Q54" s="2"/>
      <c r="R54" s="2"/>
    </row>
    <row r="55" spans="1:18" ht="18.75">
      <c r="A55" s="1"/>
      <c r="B55" s="2"/>
      <c r="C55" s="2"/>
      <c r="D55" s="2"/>
      <c r="E55" s="2"/>
      <c r="F55" s="2"/>
      <c r="G55" s="20"/>
      <c r="K55" s="20"/>
      <c r="R55" s="20"/>
    </row>
    <row r="56" spans="1:18" ht="18.75">
      <c r="A56" s="1"/>
      <c r="B56" s="2"/>
      <c r="C56" s="2"/>
      <c r="D56" s="2"/>
      <c r="E56" s="2"/>
      <c r="F56" s="2"/>
      <c r="R56" s="20"/>
    </row>
    <row r="57" spans="1:18" ht="18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</sheetData>
  <sheetProtection/>
  <mergeCells count="121">
    <mergeCell ref="L29:N29"/>
    <mergeCell ref="L30:N30"/>
    <mergeCell ref="A47:J47"/>
    <mergeCell ref="A48:G48"/>
    <mergeCell ref="H48:J48"/>
    <mergeCell ref="G32:H32"/>
    <mergeCell ref="A49:G49"/>
    <mergeCell ref="H49:J49"/>
    <mergeCell ref="G43:H43"/>
    <mergeCell ref="G33:H33"/>
    <mergeCell ref="G34:H34"/>
    <mergeCell ref="G37:H37"/>
    <mergeCell ref="G38:H38"/>
    <mergeCell ref="G39:H39"/>
    <mergeCell ref="A44:V45"/>
    <mergeCell ref="L3:N3"/>
    <mergeCell ref="A1:V1"/>
    <mergeCell ref="O3:R3"/>
    <mergeCell ref="S3:V3"/>
    <mergeCell ref="G2:H2"/>
    <mergeCell ref="B3:D3"/>
    <mergeCell ref="E3:H3"/>
    <mergeCell ref="I3:K3"/>
    <mergeCell ref="B5:D5"/>
    <mergeCell ref="E5:H5"/>
    <mergeCell ref="I5:K5"/>
    <mergeCell ref="L5:N5"/>
    <mergeCell ref="B6:D6"/>
    <mergeCell ref="E6:H6"/>
    <mergeCell ref="I6:K6"/>
    <mergeCell ref="L6:N6"/>
    <mergeCell ref="B7:D7"/>
    <mergeCell ref="E7:H7"/>
    <mergeCell ref="I7:K7"/>
    <mergeCell ref="L7:N7"/>
    <mergeCell ref="E10:H10"/>
    <mergeCell ref="I10:K10"/>
    <mergeCell ref="L10:N10"/>
    <mergeCell ref="A8:A10"/>
    <mergeCell ref="B8:D8"/>
    <mergeCell ref="E8:H8"/>
    <mergeCell ref="I8:K8"/>
    <mergeCell ref="B12:D12"/>
    <mergeCell ref="E12:H12"/>
    <mergeCell ref="I12:K12"/>
    <mergeCell ref="L8:N8"/>
    <mergeCell ref="B9:D9"/>
    <mergeCell ref="L12:N12"/>
    <mergeCell ref="E9:H9"/>
    <mergeCell ref="I9:K9"/>
    <mergeCell ref="L9:N9"/>
    <mergeCell ref="B10:D10"/>
    <mergeCell ref="B11:D11"/>
    <mergeCell ref="E11:H11"/>
    <mergeCell ref="I11:K11"/>
    <mergeCell ref="L11:N11"/>
    <mergeCell ref="E15:H15"/>
    <mergeCell ref="I15:K15"/>
    <mergeCell ref="L15:N15"/>
    <mergeCell ref="G17:H17"/>
    <mergeCell ref="E13:H13"/>
    <mergeCell ref="I13:K13"/>
    <mergeCell ref="L13:N13"/>
    <mergeCell ref="B14:D14"/>
    <mergeCell ref="E14:H14"/>
    <mergeCell ref="I14:K14"/>
    <mergeCell ref="L14:N14"/>
    <mergeCell ref="A50:G50"/>
    <mergeCell ref="H50:J50"/>
    <mergeCell ref="A51:G51"/>
    <mergeCell ref="H51:J51"/>
    <mergeCell ref="A52:G52"/>
    <mergeCell ref="H52:J52"/>
    <mergeCell ref="G29:H29"/>
    <mergeCell ref="A53:G53"/>
    <mergeCell ref="H53:J53"/>
    <mergeCell ref="G31:H31"/>
    <mergeCell ref="G35:H35"/>
    <mergeCell ref="C33:C41"/>
    <mergeCell ref="C18:C32"/>
    <mergeCell ref="G36:H36"/>
    <mergeCell ref="A54:E54"/>
    <mergeCell ref="G18:H18"/>
    <mergeCell ref="G19:H19"/>
    <mergeCell ref="G20:H20"/>
    <mergeCell ref="G21:H21"/>
    <mergeCell ref="G22:H22"/>
    <mergeCell ref="G23:H23"/>
    <mergeCell ref="G40:H40"/>
    <mergeCell ref="G41:H41"/>
    <mergeCell ref="G30:H30"/>
    <mergeCell ref="G28:H28"/>
    <mergeCell ref="O11:R11"/>
    <mergeCell ref="O12:R12"/>
    <mergeCell ref="O13:R13"/>
    <mergeCell ref="O14:R14"/>
    <mergeCell ref="G24:H24"/>
    <mergeCell ref="G26:H26"/>
    <mergeCell ref="G25:H25"/>
    <mergeCell ref="G27:H27"/>
    <mergeCell ref="O15:R15"/>
    <mergeCell ref="A16:V16"/>
    <mergeCell ref="S10:V10"/>
    <mergeCell ref="S9:V9"/>
    <mergeCell ref="S8:V8"/>
    <mergeCell ref="O8:R8"/>
    <mergeCell ref="S14:V14"/>
    <mergeCell ref="S13:V13"/>
    <mergeCell ref="S12:V12"/>
    <mergeCell ref="S11:V11"/>
    <mergeCell ref="B13:D13"/>
    <mergeCell ref="S15:V15"/>
    <mergeCell ref="O9:R9"/>
    <mergeCell ref="O10:R10"/>
    <mergeCell ref="A4:V4"/>
    <mergeCell ref="S7:V7"/>
    <mergeCell ref="S6:V6"/>
    <mergeCell ref="S5:V5"/>
    <mergeCell ref="O5:R5"/>
    <mergeCell ref="O6:R6"/>
    <mergeCell ref="O7:R7"/>
  </mergeCells>
  <printOptions horizontalCentered="1"/>
  <pageMargins left="0.2" right="0.2" top="0.74" bottom="0.5905511811023623" header="0.11811023622047245" footer="0.1181102362204724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2012-04-02T03:52:09Z</cp:lastPrinted>
  <dcterms:created xsi:type="dcterms:W3CDTF">2012-03-22T03:34:10Z</dcterms:created>
  <dcterms:modified xsi:type="dcterms:W3CDTF">2012-04-02T03:52:19Z</dcterms:modified>
  <cp:category/>
  <cp:version/>
  <cp:contentType/>
  <cp:contentStatus/>
</cp:coreProperties>
</file>